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író Máté\Documents\A Recski Karbonat helyettesiteses Pb_Zn\Absztraktokespublikaciosanyagokhosszuhogymegtalaljam\EPMA cikk\"/>
    </mc:Choice>
  </mc:AlternateContent>
  <xr:revisionPtr revIDLastSave="0" documentId="13_ncr:1_{F9F0A713-F4D7-4191-BF42-09DF19034AF9}" xr6:coauthVersionLast="47" xr6:coauthVersionMax="47" xr10:uidLastSave="{00000000-0000-0000-0000-000000000000}"/>
  <bookViews>
    <workbookView xWindow="-108" yWindow="-108" windowWidth="23256" windowHeight="12456" firstSheet="4" activeTab="8" xr2:uid="{C96AF7E2-2218-41D1-875C-68EB5936C277}"/>
  </bookViews>
  <sheets>
    <sheet name="Detection limits" sheetId="1" r:id="rId1"/>
    <sheet name="Measurement cond." sheetId="8" r:id="rId2"/>
    <sheet name="Moly w%" sheetId="2" r:id="rId3"/>
    <sheet name="Galena w%" sheetId="3" r:id="rId4"/>
    <sheet name="Sphalerite w%" sheetId="4" r:id="rId5"/>
    <sheet name="Kesterite w%" sheetId="5" r:id="rId6"/>
    <sheet name="Sulfosalt w%" sheetId="6" r:id="rId7"/>
    <sheet name="Tetrahedrite-group minerals w%" sheetId="7" r:id="rId8"/>
    <sheet name="Sample list and data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9" l="1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3" i="9"/>
</calcChain>
</file>

<file path=xl/sharedStrings.xml><?xml version="1.0" encoding="utf-8"?>
<sst xmlns="http://schemas.openxmlformats.org/spreadsheetml/2006/main" count="3451" uniqueCount="1201">
  <si>
    <t xml:space="preserve">   No. </t>
  </si>
  <si>
    <t xml:space="preserve">   Se    </t>
  </si>
  <si>
    <t xml:space="preserve">   Pb    </t>
  </si>
  <si>
    <t xml:space="preserve">   Ag    </t>
  </si>
  <si>
    <t xml:space="preserve">   Cu    </t>
  </si>
  <si>
    <t xml:space="preserve">   S     </t>
  </si>
  <si>
    <t xml:space="preserve">   Bi    </t>
  </si>
  <si>
    <t xml:space="preserve">   Te    </t>
  </si>
  <si>
    <t xml:space="preserve">   Sb    </t>
  </si>
  <si>
    <t xml:space="preserve">  Total  </t>
  </si>
  <si>
    <t>Type</t>
  </si>
  <si>
    <t xml:space="preserve">6101sul-1 </t>
  </si>
  <si>
    <t xml:space="preserve">6101sul-2 </t>
  </si>
  <si>
    <t xml:space="preserve">3407sul-1 </t>
  </si>
  <si>
    <t xml:space="preserve">6101sul-3 </t>
  </si>
  <si>
    <t xml:space="preserve">3407sul-2 </t>
  </si>
  <si>
    <t xml:space="preserve">6101sul-4 </t>
  </si>
  <si>
    <t xml:space="preserve">3407sul-3 </t>
  </si>
  <si>
    <t xml:space="preserve">6101sul-5 </t>
  </si>
  <si>
    <t xml:space="preserve">3407sul-4 </t>
  </si>
  <si>
    <t xml:space="preserve">6101sul-6 </t>
  </si>
  <si>
    <t xml:space="preserve">3407sul-5 </t>
  </si>
  <si>
    <t xml:space="preserve">6101sul-7 </t>
  </si>
  <si>
    <t xml:space="preserve">3407sul-6 </t>
  </si>
  <si>
    <t xml:space="preserve">6101sul-8 </t>
  </si>
  <si>
    <t xml:space="preserve">3406sul-1 </t>
  </si>
  <si>
    <t xml:space="preserve">6101sul-9 </t>
  </si>
  <si>
    <t xml:space="preserve">3406sul-2 </t>
  </si>
  <si>
    <t xml:space="preserve">6101sul-10 </t>
  </si>
  <si>
    <t xml:space="preserve">3406sul-3 </t>
  </si>
  <si>
    <t xml:space="preserve">3406sul-4 </t>
  </si>
  <si>
    <t xml:space="preserve">3406sul-5 </t>
  </si>
  <si>
    <t xml:space="preserve">30063sul-1 </t>
  </si>
  <si>
    <t xml:space="preserve">30064sul-1 </t>
  </si>
  <si>
    <t xml:space="preserve">3406sul-6 </t>
  </si>
  <si>
    <t xml:space="preserve">30064sul-2 </t>
  </si>
  <si>
    <t xml:space="preserve">3406sul-7 </t>
  </si>
  <si>
    <t xml:space="preserve">3442sul-1 </t>
  </si>
  <si>
    <t>PO</t>
  </si>
  <si>
    <t xml:space="preserve">30064sul-3 </t>
  </si>
  <si>
    <t xml:space="preserve">3406sul-8 </t>
  </si>
  <si>
    <t xml:space="preserve">3442sul-2 </t>
  </si>
  <si>
    <t xml:space="preserve">30064sul-4 </t>
  </si>
  <si>
    <t xml:space="preserve">3406sul-9 </t>
  </si>
  <si>
    <t xml:space="preserve">3442sul-3 </t>
  </si>
  <si>
    <t xml:space="preserve">30064sul-5 </t>
  </si>
  <si>
    <t xml:space="preserve">3406sul-10 </t>
  </si>
  <si>
    <t xml:space="preserve">3442sul-4 </t>
  </si>
  <si>
    <t xml:space="preserve">30064sul-6 </t>
  </si>
  <si>
    <t xml:space="preserve">3406sul-11 </t>
  </si>
  <si>
    <t xml:space="preserve">3442sul-5 </t>
  </si>
  <si>
    <t xml:space="preserve">3406sul-12 </t>
  </si>
  <si>
    <t xml:space="preserve">3442sul-6 </t>
  </si>
  <si>
    <t xml:space="preserve">6303sul-1 </t>
  </si>
  <si>
    <t xml:space="preserve">3406sul-13 </t>
  </si>
  <si>
    <t xml:space="preserve">3442sul-7 </t>
  </si>
  <si>
    <t xml:space="preserve">6303sul-2 </t>
  </si>
  <si>
    <t xml:space="preserve">3406sul-14 </t>
  </si>
  <si>
    <t xml:space="preserve">3444sul-1 </t>
  </si>
  <si>
    <t>SK</t>
  </si>
  <si>
    <t xml:space="preserve">6303sul-3 </t>
  </si>
  <si>
    <t xml:space="preserve">3405sul-1 </t>
  </si>
  <si>
    <t xml:space="preserve">3444sul-2 </t>
  </si>
  <si>
    <t xml:space="preserve">6303sul-4 </t>
  </si>
  <si>
    <t xml:space="preserve">3405sul-2 </t>
  </si>
  <si>
    <t xml:space="preserve">3444sul-3 </t>
  </si>
  <si>
    <t xml:space="preserve">6303sul-5 </t>
  </si>
  <si>
    <t xml:space="preserve">3405sul-3 </t>
  </si>
  <si>
    <t xml:space="preserve">3523sul-1 </t>
  </si>
  <si>
    <t xml:space="preserve">6303sul-6 </t>
  </si>
  <si>
    <t xml:space="preserve">3405sul-4 </t>
  </si>
  <si>
    <t xml:space="preserve">6303sul-7 </t>
  </si>
  <si>
    <t xml:space="preserve">3405sul-5 </t>
  </si>
  <si>
    <t xml:space="preserve">6303sul-8 </t>
  </si>
  <si>
    <t xml:space="preserve">3405sul-6 </t>
  </si>
  <si>
    <t xml:space="preserve">6303sul-9 </t>
  </si>
  <si>
    <t xml:space="preserve">3405sul-7 </t>
  </si>
  <si>
    <t xml:space="preserve">6303sul-10 </t>
  </si>
  <si>
    <t xml:space="preserve">3405sul-8 </t>
  </si>
  <si>
    <t xml:space="preserve">6303sul-11 </t>
  </si>
  <si>
    <t xml:space="preserve">34043sul-1 </t>
  </si>
  <si>
    <t xml:space="preserve">34043sul-2 </t>
  </si>
  <si>
    <t xml:space="preserve">34043sul-3 </t>
  </si>
  <si>
    <t xml:space="preserve">34043sul-4 </t>
  </si>
  <si>
    <t xml:space="preserve">34043sul-5 </t>
  </si>
  <si>
    <t xml:space="preserve">34043sul-6 </t>
  </si>
  <si>
    <t xml:space="preserve">34043sul-7 </t>
  </si>
  <si>
    <t xml:space="preserve">34043sul-8 </t>
  </si>
  <si>
    <t xml:space="preserve">34043sul-9 </t>
  </si>
  <si>
    <t xml:space="preserve">34043sul-10 </t>
  </si>
  <si>
    <t xml:space="preserve">34043sul-11 </t>
  </si>
  <si>
    <t xml:space="preserve">34043sul-12 </t>
  </si>
  <si>
    <t xml:space="preserve">34043sul-13 </t>
  </si>
  <si>
    <t xml:space="preserve">34043sul-14 </t>
  </si>
  <si>
    <t xml:space="preserve">34043sul-15 </t>
  </si>
  <si>
    <t xml:space="preserve">34043sul-16 </t>
  </si>
  <si>
    <t xml:space="preserve">34043sul-17 </t>
  </si>
  <si>
    <t xml:space="preserve">34043sul-18 </t>
  </si>
  <si>
    <t xml:space="preserve">   Zn    </t>
  </si>
  <si>
    <t xml:space="preserve">   In    </t>
  </si>
  <si>
    <t xml:space="preserve">   V     </t>
  </si>
  <si>
    <t xml:space="preserve">   Fe    </t>
  </si>
  <si>
    <t xml:space="preserve">   Sn    </t>
  </si>
  <si>
    <t xml:space="preserve">30063kes-1 </t>
  </si>
  <si>
    <t xml:space="preserve">3407kes-6 </t>
  </si>
  <si>
    <t xml:space="preserve">30063kes-2 </t>
  </si>
  <si>
    <t xml:space="preserve">30063kes-6 </t>
  </si>
  <si>
    <t xml:space="preserve">3407kes-2 </t>
  </si>
  <si>
    <t xml:space="preserve">3407kes-1 </t>
  </si>
  <si>
    <t xml:space="preserve">3407kes-8 </t>
  </si>
  <si>
    <t xml:space="preserve">3440bkes-4 </t>
  </si>
  <si>
    <t xml:space="preserve">3440bkes-2 </t>
  </si>
  <si>
    <t xml:space="preserve">3440bkes-9 </t>
  </si>
  <si>
    <t xml:space="preserve">30063kes-4 </t>
  </si>
  <si>
    <t xml:space="preserve">3440bkes-12 </t>
  </si>
  <si>
    <t xml:space="preserve">3440bkes-3 </t>
  </si>
  <si>
    <t xml:space="preserve">3440bkes-5 </t>
  </si>
  <si>
    <t xml:space="preserve">3407kes-5 </t>
  </si>
  <si>
    <t xml:space="preserve">3440bkes-10 </t>
  </si>
  <si>
    <t xml:space="preserve">3440bkes-1 </t>
  </si>
  <si>
    <t xml:space="preserve">3407kes-7 </t>
  </si>
  <si>
    <t>Typ</t>
  </si>
  <si>
    <t xml:space="preserve">   Ge    </t>
  </si>
  <si>
    <t xml:space="preserve">   Hg    </t>
  </si>
  <si>
    <t xml:space="preserve">   Mn    </t>
  </si>
  <si>
    <t xml:space="preserve">   Cd    </t>
  </si>
  <si>
    <t xml:space="preserve">77492sph-5 </t>
  </si>
  <si>
    <t xml:space="preserve">77492sph-4 </t>
  </si>
  <si>
    <t xml:space="preserve">77492sph-2 </t>
  </si>
  <si>
    <t xml:space="preserve">77492sph-6 </t>
  </si>
  <si>
    <t xml:space="preserve">77492sph-1 </t>
  </si>
  <si>
    <t xml:space="preserve">77492sph-7 </t>
  </si>
  <si>
    <t xml:space="preserve">77492sph-3 </t>
  </si>
  <si>
    <t xml:space="preserve">7102sph-6 </t>
  </si>
  <si>
    <t xml:space="preserve">7001sph-2 </t>
  </si>
  <si>
    <t xml:space="preserve">7102sph-1 </t>
  </si>
  <si>
    <t xml:space="preserve">7001sph-4 </t>
  </si>
  <si>
    <t xml:space="preserve">7001sph-5 </t>
  </si>
  <si>
    <t xml:space="preserve">7001sph-6 </t>
  </si>
  <si>
    <t xml:space="preserve">7001sph-7 </t>
  </si>
  <si>
    <t xml:space="preserve">7102sph-3 </t>
  </si>
  <si>
    <t xml:space="preserve">7001sph-10 </t>
  </si>
  <si>
    <t xml:space="preserve">6303sph-2 </t>
  </si>
  <si>
    <t xml:space="preserve">7102sph-2 </t>
  </si>
  <si>
    <t xml:space="preserve">7102sph-5 </t>
  </si>
  <si>
    <t xml:space="preserve">7102sph-4 </t>
  </si>
  <si>
    <t xml:space="preserve">7001sph-8 </t>
  </si>
  <si>
    <t xml:space="preserve">3405sph-6 </t>
  </si>
  <si>
    <t xml:space="preserve">3405sph-3 </t>
  </si>
  <si>
    <t xml:space="preserve">3405sph-4 </t>
  </si>
  <si>
    <t xml:space="preserve">3440bsph-1 </t>
  </si>
  <si>
    <t xml:space="preserve">3405sph-1 </t>
  </si>
  <si>
    <t xml:space="preserve">3405sph-2 </t>
  </si>
  <si>
    <t xml:space="preserve">3405sph-8 </t>
  </si>
  <si>
    <t xml:space="preserve">3442sph-2 </t>
  </si>
  <si>
    <t xml:space="preserve">3442sph-1 </t>
  </si>
  <si>
    <t xml:space="preserve">3442sph-3 </t>
  </si>
  <si>
    <t xml:space="preserve">30064sph-3 </t>
  </si>
  <si>
    <t xml:space="preserve">3440bsph-4 </t>
  </si>
  <si>
    <t xml:space="preserve">3506sph-4 </t>
  </si>
  <si>
    <t xml:space="preserve">7174sph-3 </t>
  </si>
  <si>
    <t xml:space="preserve">6401sph-1 </t>
  </si>
  <si>
    <t xml:space="preserve">3406sph-3 </t>
  </si>
  <si>
    <t xml:space="preserve">3406sph-2 </t>
  </si>
  <si>
    <t xml:space="preserve">7349sph-3 </t>
  </si>
  <si>
    <t xml:space="preserve">3440bsph-3 </t>
  </si>
  <si>
    <t xml:space="preserve">3405sph-11 </t>
  </si>
  <si>
    <t xml:space="preserve">3505sph-3 </t>
  </si>
  <si>
    <t xml:space="preserve">7349sph-1 </t>
  </si>
  <si>
    <t xml:space="preserve">7174sph-1 </t>
  </si>
  <si>
    <t xml:space="preserve">7174sph-2 </t>
  </si>
  <si>
    <t xml:space="preserve">6303sph-1 </t>
  </si>
  <si>
    <t xml:space="preserve">71499sph-4 </t>
  </si>
  <si>
    <t xml:space="preserve">3405sph-7 </t>
  </si>
  <si>
    <t xml:space="preserve">8701sph-10 </t>
  </si>
  <si>
    <t xml:space="preserve">3505sph-1 </t>
  </si>
  <si>
    <t xml:space="preserve">3506sph-2 </t>
  </si>
  <si>
    <t xml:space="preserve">71499sph-5 </t>
  </si>
  <si>
    <t xml:space="preserve">516sph-2 </t>
  </si>
  <si>
    <t xml:space="preserve">6401sph-4 </t>
  </si>
  <si>
    <t xml:space="preserve">3405sph-5 </t>
  </si>
  <si>
    <t xml:space="preserve">7349sph-2 </t>
  </si>
  <si>
    <t xml:space="preserve">6401sph-2 </t>
  </si>
  <si>
    <t xml:space="preserve">3505sph-4 </t>
  </si>
  <si>
    <t xml:space="preserve">7001sph-1 </t>
  </si>
  <si>
    <t xml:space="preserve">3405sph-10 </t>
  </si>
  <si>
    <t xml:space="preserve">3505sph-5 </t>
  </si>
  <si>
    <t xml:space="preserve">3508sph-4 </t>
  </si>
  <si>
    <t xml:space="preserve">6401sph-5 </t>
  </si>
  <si>
    <t xml:space="preserve">3505sph-6 </t>
  </si>
  <si>
    <t xml:space="preserve">3405sph-9 </t>
  </si>
  <si>
    <t xml:space="preserve">7174sph-6 </t>
  </si>
  <si>
    <t xml:space="preserve">3506sph-3 </t>
  </si>
  <si>
    <t xml:space="preserve">30064sph-5 </t>
  </si>
  <si>
    <t xml:space="preserve">8701sph-4 </t>
  </si>
  <si>
    <t xml:space="preserve">3505sph-2 </t>
  </si>
  <si>
    <t xml:space="preserve">71499sph-8 </t>
  </si>
  <si>
    <t xml:space="preserve">71499sph-6 </t>
  </si>
  <si>
    <t xml:space="preserve">30064sph-4 </t>
  </si>
  <si>
    <t xml:space="preserve">7174sph-7 </t>
  </si>
  <si>
    <t xml:space="preserve">8701sph-7 </t>
  </si>
  <si>
    <t xml:space="preserve">8701sph-8 </t>
  </si>
  <si>
    <t xml:space="preserve">3508sph-3 </t>
  </si>
  <si>
    <t xml:space="preserve">7001sph-9 </t>
  </si>
  <si>
    <t xml:space="preserve">8701sph-12 </t>
  </si>
  <si>
    <t xml:space="preserve">8701sph-6 </t>
  </si>
  <si>
    <t xml:space="preserve">6401sph-3 </t>
  </si>
  <si>
    <t xml:space="preserve">71499sph-1 </t>
  </si>
  <si>
    <t xml:space="preserve">7001sph-3 </t>
  </si>
  <si>
    <t xml:space="preserve">6303sph-3 </t>
  </si>
  <si>
    <t xml:space="preserve">8701sph-9 </t>
  </si>
  <si>
    <t xml:space="preserve">3506sph-1 </t>
  </si>
  <si>
    <t xml:space="preserve">3406sph-1 </t>
  </si>
  <si>
    <t xml:space="preserve">71499sph-3 </t>
  </si>
  <si>
    <t xml:space="preserve">8701sph-11 </t>
  </si>
  <si>
    <t xml:space="preserve">3508sph-1 </t>
  </si>
  <si>
    <t xml:space="preserve">3506sph-5 </t>
  </si>
  <si>
    <t xml:space="preserve">71499sph-2 </t>
  </si>
  <si>
    <t xml:space="preserve">8701sph-2 </t>
  </si>
  <si>
    <t xml:space="preserve">6101sph-3 </t>
  </si>
  <si>
    <t xml:space="preserve">3508sph-2 </t>
  </si>
  <si>
    <t xml:space="preserve">6101sph-2 </t>
  </si>
  <si>
    <t xml:space="preserve">6101sph-4 </t>
  </si>
  <si>
    <t xml:space="preserve">6101sph-1 </t>
  </si>
  <si>
    <t xml:space="preserve">71499sph-7 </t>
  </si>
  <si>
    <t xml:space="preserve">30064sph-1 </t>
  </si>
  <si>
    <t xml:space="preserve">30064sph-2 </t>
  </si>
  <si>
    <t xml:space="preserve">516sph-4 </t>
  </si>
  <si>
    <t xml:space="preserve">516sph-1 </t>
  </si>
  <si>
    <t xml:space="preserve">8701cpydt-7 </t>
  </si>
  <si>
    <t xml:space="preserve">8701sph-5 </t>
  </si>
  <si>
    <t xml:space="preserve">8701sph-3 </t>
  </si>
  <si>
    <t xml:space="preserve">516sph-3 </t>
  </si>
  <si>
    <t xml:space="preserve">   Mo    </t>
  </si>
  <si>
    <t xml:space="preserve">   W     </t>
  </si>
  <si>
    <t xml:space="preserve">   Re    </t>
  </si>
  <si>
    <t>CAR</t>
  </si>
  <si>
    <t xml:space="preserve">3407moly-7 </t>
  </si>
  <si>
    <t xml:space="preserve">3407moly-10 </t>
  </si>
  <si>
    <t xml:space="preserve">3407moly-8 </t>
  </si>
  <si>
    <t xml:space="preserve">34072moly-2 </t>
  </si>
  <si>
    <t xml:space="preserve">3407moly-3 </t>
  </si>
  <si>
    <t xml:space="preserve">3407moly-6 </t>
  </si>
  <si>
    <t xml:space="preserve">3407moly-5 </t>
  </si>
  <si>
    <t xml:space="preserve">34072moly-1 </t>
  </si>
  <si>
    <t xml:space="preserve">3407moly-9 </t>
  </si>
  <si>
    <t xml:space="preserve">3407moly-2 </t>
  </si>
  <si>
    <t xml:space="preserve">3407moly-4 </t>
  </si>
  <si>
    <t xml:space="preserve">3407moly-11 </t>
  </si>
  <si>
    <t xml:space="preserve">3407moly-1 </t>
  </si>
  <si>
    <t xml:space="preserve">3524moly-1 </t>
  </si>
  <si>
    <t xml:space="preserve">3524moly-2 </t>
  </si>
  <si>
    <t xml:space="preserve">3513moly-1 </t>
  </si>
  <si>
    <t xml:space="preserve">3513moly-7 </t>
  </si>
  <si>
    <t xml:space="preserve">3521moly-2 </t>
  </si>
  <si>
    <t xml:space="preserve">3521moly-5 </t>
  </si>
  <si>
    <t xml:space="preserve">34064moly-1 </t>
  </si>
  <si>
    <t xml:space="preserve">3513moly-2 </t>
  </si>
  <si>
    <t xml:space="preserve">3513moly-5 </t>
  </si>
  <si>
    <t xml:space="preserve">3521moly-3 </t>
  </si>
  <si>
    <t xml:space="preserve">3521moly-1 </t>
  </si>
  <si>
    <t xml:space="preserve">3513moly-6 </t>
  </si>
  <si>
    <t xml:space="preserve">3513moly-3 </t>
  </si>
  <si>
    <t xml:space="preserve">3524moly-3 </t>
  </si>
  <si>
    <t xml:space="preserve">34064moly-2 </t>
  </si>
  <si>
    <t xml:space="preserve">3513moly-4 </t>
  </si>
  <si>
    <t xml:space="preserve">3521moly-10 </t>
  </si>
  <si>
    <t xml:space="preserve">3521moly-8 </t>
  </si>
  <si>
    <t xml:space="preserve">3521moly-4 </t>
  </si>
  <si>
    <t xml:space="preserve">3521moly-12 </t>
  </si>
  <si>
    <t xml:space="preserve">3507moly-12 </t>
  </si>
  <si>
    <t xml:space="preserve">3521moly-11 </t>
  </si>
  <si>
    <t xml:space="preserve">3521moly-6 </t>
  </si>
  <si>
    <t xml:space="preserve">3521moly-7 </t>
  </si>
  <si>
    <t xml:space="preserve">3507moly-11 </t>
  </si>
  <si>
    <t xml:space="preserve">3508moly-7 </t>
  </si>
  <si>
    <t xml:space="preserve">7016moly-1 </t>
  </si>
  <si>
    <t xml:space="preserve">3508moly-3 </t>
  </si>
  <si>
    <t xml:space="preserve">3521moly-9 </t>
  </si>
  <si>
    <t xml:space="preserve">3508moly-5 </t>
  </si>
  <si>
    <t xml:space="preserve">3508moly-4 </t>
  </si>
  <si>
    <t xml:space="preserve">3508moly-6 </t>
  </si>
  <si>
    <t xml:space="preserve">7016moly-3 </t>
  </si>
  <si>
    <t xml:space="preserve">3508moly-2 </t>
  </si>
  <si>
    <t xml:space="preserve">7016moly-2 </t>
  </si>
  <si>
    <t xml:space="preserve">3507moly-4 </t>
  </si>
  <si>
    <t xml:space="preserve">3508moly-1 </t>
  </si>
  <si>
    <t xml:space="preserve">3507moly-6 </t>
  </si>
  <si>
    <t xml:space="preserve">3507moly-1 </t>
  </si>
  <si>
    <t xml:space="preserve">3507moly-5 </t>
  </si>
  <si>
    <t xml:space="preserve">3507moly-10 </t>
  </si>
  <si>
    <t xml:space="preserve">3507moly-9 </t>
  </si>
  <si>
    <t xml:space="preserve">3507moly-2 </t>
  </si>
  <si>
    <t xml:space="preserve">3507moly-13 </t>
  </si>
  <si>
    <t xml:space="preserve">3507moly-8 </t>
  </si>
  <si>
    <t xml:space="preserve">3507moly-7 </t>
  </si>
  <si>
    <t xml:space="preserve">3507moly-3 </t>
  </si>
  <si>
    <t xml:space="preserve">3442moly-3 </t>
  </si>
  <si>
    <t xml:space="preserve">3442moly-2 </t>
  </si>
  <si>
    <t xml:space="preserve">3442moly-5 </t>
  </si>
  <si>
    <t xml:space="preserve">3442moly-1 </t>
  </si>
  <si>
    <t xml:space="preserve">3442moly-4 </t>
  </si>
  <si>
    <t xml:space="preserve">3516moly-2 </t>
  </si>
  <si>
    <t xml:space="preserve">3523moly-3 </t>
  </si>
  <si>
    <t xml:space="preserve">3523moly-4 </t>
  </si>
  <si>
    <t xml:space="preserve">3516moly-7 </t>
  </si>
  <si>
    <t xml:space="preserve">3516moly-12 </t>
  </si>
  <si>
    <t xml:space="preserve">340moly-4 </t>
  </si>
  <si>
    <t xml:space="preserve">3516moly-11 </t>
  </si>
  <si>
    <t xml:space="preserve">3516moly-3 </t>
  </si>
  <si>
    <t xml:space="preserve">3523moly-1 </t>
  </si>
  <si>
    <t xml:space="preserve">340moly-1 </t>
  </si>
  <si>
    <t xml:space="preserve">3516moly-1 </t>
  </si>
  <si>
    <t xml:space="preserve">3516moly-10 </t>
  </si>
  <si>
    <t xml:space="preserve">3516moly-5 </t>
  </si>
  <si>
    <t xml:space="preserve">3516moly-8 </t>
  </si>
  <si>
    <t xml:space="preserve">3523moly-2 </t>
  </si>
  <si>
    <t xml:space="preserve">340moly-3 </t>
  </si>
  <si>
    <t xml:space="preserve">340moly-8 </t>
  </si>
  <si>
    <t xml:space="preserve">3516moly-4 </t>
  </si>
  <si>
    <t xml:space="preserve">340moly-6 </t>
  </si>
  <si>
    <t xml:space="preserve">340moly-7 </t>
  </si>
  <si>
    <t xml:space="preserve">340moly-5 </t>
  </si>
  <si>
    <t xml:space="preserve">3516moly-6 </t>
  </si>
  <si>
    <t xml:space="preserve">340moly-2 </t>
  </si>
  <si>
    <t xml:space="preserve">3516moly-9 </t>
  </si>
  <si>
    <t xml:space="preserve">3517moly-1 </t>
  </si>
  <si>
    <t xml:space="preserve">  Typ </t>
  </si>
  <si>
    <t xml:space="preserve">30063gal-1 </t>
  </si>
  <si>
    <t xml:space="preserve">30063gal-2 </t>
  </si>
  <si>
    <t xml:space="preserve">30063gal-3 </t>
  </si>
  <si>
    <t xml:space="preserve">30063gal-4 </t>
  </si>
  <si>
    <t xml:space="preserve">30063gal-5 </t>
  </si>
  <si>
    <t xml:space="preserve">30063gal-6 </t>
  </si>
  <si>
    <t xml:space="preserve">30063gal-7 </t>
  </si>
  <si>
    <t xml:space="preserve">30063gal-8 </t>
  </si>
  <si>
    <t xml:space="preserve">30063gal-9 </t>
  </si>
  <si>
    <t xml:space="preserve">30064gal-1 </t>
  </si>
  <si>
    <t xml:space="preserve">30064gal-10 </t>
  </si>
  <si>
    <t xml:space="preserve">30064gal-11 </t>
  </si>
  <si>
    <t xml:space="preserve">30064gal-12 </t>
  </si>
  <si>
    <t xml:space="preserve">30064gal-13 </t>
  </si>
  <si>
    <t xml:space="preserve">30064gal-14 </t>
  </si>
  <si>
    <t xml:space="preserve">30064gal-15 </t>
  </si>
  <si>
    <t xml:space="preserve">30064gal-16 </t>
  </si>
  <si>
    <t xml:space="preserve">30064gal-17 </t>
  </si>
  <si>
    <t xml:space="preserve">30064gal-2 </t>
  </si>
  <si>
    <t xml:space="preserve">30064gal-3 </t>
  </si>
  <si>
    <t xml:space="preserve">30064gal-4 </t>
  </si>
  <si>
    <t xml:space="preserve">30064gal-5 </t>
  </si>
  <si>
    <t xml:space="preserve">30064gal-6 </t>
  </si>
  <si>
    <t xml:space="preserve">30064gal-7 </t>
  </si>
  <si>
    <t xml:space="preserve">30064gal-8 </t>
  </si>
  <si>
    <t xml:space="preserve">3506gal-1 </t>
  </si>
  <si>
    <t xml:space="preserve">3506gal-10 </t>
  </si>
  <si>
    <t xml:space="preserve">3506gal-11 </t>
  </si>
  <si>
    <t xml:space="preserve">3506gal-12 </t>
  </si>
  <si>
    <t xml:space="preserve">3506gal-13 </t>
  </si>
  <si>
    <t xml:space="preserve">3506gal-2 </t>
  </si>
  <si>
    <t xml:space="preserve">3506gal-3 </t>
  </si>
  <si>
    <t xml:space="preserve">3506gal-4 </t>
  </si>
  <si>
    <t xml:space="preserve">3506gal-5 </t>
  </si>
  <si>
    <t xml:space="preserve">3506gal-6 </t>
  </si>
  <si>
    <t xml:space="preserve">3506gal-7 </t>
  </si>
  <si>
    <t xml:space="preserve">3506gal-8 </t>
  </si>
  <si>
    <t xml:space="preserve">3506gal-9 </t>
  </si>
  <si>
    <t xml:space="preserve">3507gal-1 </t>
  </si>
  <si>
    <t xml:space="preserve">3507gal-2 </t>
  </si>
  <si>
    <t xml:space="preserve">3524gal-1 </t>
  </si>
  <si>
    <t xml:space="preserve">35-5gal-1 </t>
  </si>
  <si>
    <t xml:space="preserve">35-5gal-2 </t>
  </si>
  <si>
    <t xml:space="preserve">35-5gal-3 </t>
  </si>
  <si>
    <t xml:space="preserve">35-5gal-4 </t>
  </si>
  <si>
    <t xml:space="preserve">35-5gal-5 </t>
  </si>
  <si>
    <t xml:space="preserve">35-5gal-6 </t>
  </si>
  <si>
    <t xml:space="preserve">6101gal-1 </t>
  </si>
  <si>
    <t xml:space="preserve">6101gal-10 </t>
  </si>
  <si>
    <t xml:space="preserve">6101gal-2 </t>
  </si>
  <si>
    <t xml:space="preserve">6101gal-3 </t>
  </si>
  <si>
    <t xml:space="preserve">6101gal-4 </t>
  </si>
  <si>
    <t xml:space="preserve">6101gal-5 </t>
  </si>
  <si>
    <t xml:space="preserve">6101gal-6 </t>
  </si>
  <si>
    <t xml:space="preserve">6101gal-7 </t>
  </si>
  <si>
    <t xml:space="preserve">6101gal-8 </t>
  </si>
  <si>
    <t xml:space="preserve">6101gal-9 </t>
  </si>
  <si>
    <t xml:space="preserve">6303gal-2 </t>
  </si>
  <si>
    <t xml:space="preserve">6303gal-3 </t>
  </si>
  <si>
    <t xml:space="preserve">7001gal-1 </t>
  </si>
  <si>
    <t xml:space="preserve">7001gal-2 </t>
  </si>
  <si>
    <t xml:space="preserve">7001gal-3 </t>
  </si>
  <si>
    <t xml:space="preserve">7001gal-4 </t>
  </si>
  <si>
    <t xml:space="preserve">7001gal-5 </t>
  </si>
  <si>
    <t xml:space="preserve">7001gal-6 </t>
  </si>
  <si>
    <t xml:space="preserve">7001gal-7 </t>
  </si>
  <si>
    <t xml:space="preserve">7001gal-8 </t>
  </si>
  <si>
    <t xml:space="preserve">7001gal-9 </t>
  </si>
  <si>
    <t xml:space="preserve">7102gal-1 </t>
  </si>
  <si>
    <t xml:space="preserve">7102gal-2 </t>
  </si>
  <si>
    <t xml:space="preserve">7102gal-3 </t>
  </si>
  <si>
    <t xml:space="preserve">7102gal-4 </t>
  </si>
  <si>
    <t xml:space="preserve">7102gal-5 </t>
  </si>
  <si>
    <t xml:space="preserve">7102gal-6 </t>
  </si>
  <si>
    <t xml:space="preserve">71499gal-1 </t>
  </si>
  <si>
    <t xml:space="preserve">71499gal-10 </t>
  </si>
  <si>
    <t xml:space="preserve">71499gal-11 </t>
  </si>
  <si>
    <t xml:space="preserve">71499gal-2 </t>
  </si>
  <si>
    <t xml:space="preserve">71499gal-3 </t>
  </si>
  <si>
    <t xml:space="preserve">71499gal-4 </t>
  </si>
  <si>
    <t xml:space="preserve">71499gal-5 </t>
  </si>
  <si>
    <t xml:space="preserve">71499gal-6 </t>
  </si>
  <si>
    <t xml:space="preserve">71499gal-7 </t>
  </si>
  <si>
    <t xml:space="preserve">71499gal-8 </t>
  </si>
  <si>
    <t xml:space="preserve">71499gal-9 </t>
  </si>
  <si>
    <t xml:space="preserve">7174gal-1 </t>
  </si>
  <si>
    <t xml:space="preserve">7174gal-10 </t>
  </si>
  <si>
    <t xml:space="preserve">7174gal-11 </t>
  </si>
  <si>
    <t xml:space="preserve">7174gal-2 </t>
  </si>
  <si>
    <t xml:space="preserve">7174gal-3 </t>
  </si>
  <si>
    <t xml:space="preserve">7174gal-4 </t>
  </si>
  <si>
    <t xml:space="preserve">7174gal-5 </t>
  </si>
  <si>
    <t xml:space="preserve">7174gal-6 </t>
  </si>
  <si>
    <t xml:space="preserve">7174gal-7 </t>
  </si>
  <si>
    <t xml:space="preserve">7174gal-8 </t>
  </si>
  <si>
    <t xml:space="preserve">7174gal-9 </t>
  </si>
  <si>
    <t xml:space="preserve">7349gal-1 </t>
  </si>
  <si>
    <t xml:space="preserve">7349gal-2 </t>
  </si>
  <si>
    <t xml:space="preserve">77492gal-1 </t>
  </si>
  <si>
    <t xml:space="preserve">77492gal-2 </t>
  </si>
  <si>
    <t xml:space="preserve">77492gal-3 </t>
  </si>
  <si>
    <t xml:space="preserve">77492gal-4 </t>
  </si>
  <si>
    <t xml:space="preserve">77492gal-5 </t>
  </si>
  <si>
    <t xml:space="preserve">77492gal-6 </t>
  </si>
  <si>
    <t xml:space="preserve">77492gal-7 </t>
  </si>
  <si>
    <t xml:space="preserve">77492gal-8 </t>
  </si>
  <si>
    <t xml:space="preserve">8701gal-1 </t>
  </si>
  <si>
    <t xml:space="preserve">8701gal-10 </t>
  </si>
  <si>
    <t xml:space="preserve">8701gal-11 </t>
  </si>
  <si>
    <t xml:space="preserve">8701gal-12 </t>
  </si>
  <si>
    <t xml:space="preserve">8701gal-2 </t>
  </si>
  <si>
    <t xml:space="preserve">8701gal-3 </t>
  </si>
  <si>
    <t xml:space="preserve">8701gal-4 </t>
  </si>
  <si>
    <t xml:space="preserve">8701gal-5 </t>
  </si>
  <si>
    <t xml:space="preserve">8701gal-6 </t>
  </si>
  <si>
    <t xml:space="preserve">8701gal-7 </t>
  </si>
  <si>
    <t xml:space="preserve">8701gal-8 </t>
  </si>
  <si>
    <t xml:space="preserve">8701gal-9 </t>
  </si>
  <si>
    <t xml:space="preserve">   As    </t>
  </si>
  <si>
    <t xml:space="preserve">3440bfhl-1 </t>
  </si>
  <si>
    <t xml:space="preserve">3440bfhl-5 </t>
  </si>
  <si>
    <t xml:space="preserve">6401fhl-6 </t>
  </si>
  <si>
    <t xml:space="preserve">8703fhl-7 </t>
  </si>
  <si>
    <t xml:space="preserve">8703fhl-5 </t>
  </si>
  <si>
    <t xml:space="preserve">6401fhl3 </t>
  </si>
  <si>
    <t xml:space="preserve">8703fhl-2 </t>
  </si>
  <si>
    <t xml:space="preserve">6401fhl-4 </t>
  </si>
  <si>
    <t xml:space="preserve">8703fhl-6 </t>
  </si>
  <si>
    <t xml:space="preserve">3440bfhl-3 </t>
  </si>
  <si>
    <t xml:space="preserve">6401fhl-9 </t>
  </si>
  <si>
    <t xml:space="preserve">8703fhl-3 </t>
  </si>
  <si>
    <t xml:space="preserve">6401fhl-7 </t>
  </si>
  <si>
    <t xml:space="preserve">6401fhl-12 </t>
  </si>
  <si>
    <t xml:space="preserve">6401fhl-10 </t>
  </si>
  <si>
    <t xml:space="preserve">8703fhl-4 </t>
  </si>
  <si>
    <t xml:space="preserve">3440bfhl-4 </t>
  </si>
  <si>
    <t xml:space="preserve">6401fhl-1 </t>
  </si>
  <si>
    <t xml:space="preserve">3508fhl-13 </t>
  </si>
  <si>
    <t xml:space="preserve">6401fhl-5 </t>
  </si>
  <si>
    <t xml:space="preserve">6401fhl-2 </t>
  </si>
  <si>
    <t xml:space="preserve">34042fhl-5 </t>
  </si>
  <si>
    <t xml:space="preserve">6303fhl-5 </t>
  </si>
  <si>
    <t xml:space="preserve">6401fhl-8 </t>
  </si>
  <si>
    <t xml:space="preserve">3508fhl-9 </t>
  </si>
  <si>
    <t xml:space="preserve">3508fhl-8 </t>
  </si>
  <si>
    <t xml:space="preserve">6401fhl-11 </t>
  </si>
  <si>
    <t xml:space="preserve">6401fhl1 </t>
  </si>
  <si>
    <t xml:space="preserve">3507fhl-1 </t>
  </si>
  <si>
    <t xml:space="preserve">6401fhl-3 </t>
  </si>
  <si>
    <t xml:space="preserve">6303fhl-4 </t>
  </si>
  <si>
    <t xml:space="preserve">3508fhl-5 </t>
  </si>
  <si>
    <t xml:space="preserve">3407fhl-2 </t>
  </si>
  <si>
    <t xml:space="preserve">3508fhl-2 </t>
  </si>
  <si>
    <t xml:space="preserve">8703fhl-1 </t>
  </si>
  <si>
    <t xml:space="preserve">3508fhl-6 </t>
  </si>
  <si>
    <t xml:space="preserve">3508fhl-3 </t>
  </si>
  <si>
    <t xml:space="preserve">6303fhl-6 </t>
  </si>
  <si>
    <t xml:space="preserve">3440bfhl-2 </t>
  </si>
  <si>
    <t xml:space="preserve">30063fhl-1 </t>
  </si>
  <si>
    <t xml:space="preserve">3407fhl-1 </t>
  </si>
  <si>
    <t xml:space="preserve">30063fhl-2 </t>
  </si>
  <si>
    <t xml:space="preserve">34042fhl-12 </t>
  </si>
  <si>
    <t xml:space="preserve">34042fhl-1 </t>
  </si>
  <si>
    <t xml:space="preserve">34042fhl-2 </t>
  </si>
  <si>
    <t xml:space="preserve">6303fhl-3 </t>
  </si>
  <si>
    <t xml:space="preserve">34042fhl-9 </t>
  </si>
  <si>
    <t xml:space="preserve">34042fhl-14 </t>
  </si>
  <si>
    <t xml:space="preserve">6303fhl-2 </t>
  </si>
  <si>
    <t xml:space="preserve">34046fhl-4 </t>
  </si>
  <si>
    <t xml:space="preserve">3508fhl6 </t>
  </si>
  <si>
    <t xml:space="preserve">34042fhl-10 </t>
  </si>
  <si>
    <t xml:space="preserve">34042fhl-15 </t>
  </si>
  <si>
    <t xml:space="preserve">6303fhl-1 </t>
  </si>
  <si>
    <t xml:space="preserve">30063fhl-3 </t>
  </si>
  <si>
    <t xml:space="preserve">34042fhl-6 </t>
  </si>
  <si>
    <t xml:space="preserve">34042fhl-11 </t>
  </si>
  <si>
    <t xml:space="preserve">34042fhl-3 </t>
  </si>
  <si>
    <t xml:space="preserve">34046fhl-3 </t>
  </si>
  <si>
    <t xml:space="preserve">34042fhl-8 </t>
  </si>
  <si>
    <t xml:space="preserve">3508fhl-4 </t>
  </si>
  <si>
    <t xml:space="preserve">3508fhl-7 </t>
  </si>
  <si>
    <t xml:space="preserve">6401fhl2 </t>
  </si>
  <si>
    <t xml:space="preserve">3508fhl7 </t>
  </si>
  <si>
    <t xml:space="preserve">34042fhl-13 </t>
  </si>
  <si>
    <t xml:space="preserve">3508fhl-11 </t>
  </si>
  <si>
    <t xml:space="preserve">3508fhl5 </t>
  </si>
  <si>
    <t xml:space="preserve">34042fhl-7 </t>
  </si>
  <si>
    <t xml:space="preserve">34046fhl-2 </t>
  </si>
  <si>
    <t xml:space="preserve">3508fhl-10 </t>
  </si>
  <si>
    <t xml:space="preserve">3508fhl-1 </t>
  </si>
  <si>
    <t xml:space="preserve">3508fhl-12 </t>
  </si>
  <si>
    <t xml:space="preserve">34046fhl-8 </t>
  </si>
  <si>
    <t xml:space="preserve">34046fhl-1 </t>
  </si>
  <si>
    <t xml:space="preserve">34046fhl-5 </t>
  </si>
  <si>
    <t xml:space="preserve">34046fhl-9 </t>
  </si>
  <si>
    <t xml:space="preserve">3508fhl4 </t>
  </si>
  <si>
    <t xml:space="preserve">34046fhl-7 </t>
  </si>
  <si>
    <t xml:space="preserve">34046fhl-6 </t>
  </si>
  <si>
    <t>Element</t>
  </si>
  <si>
    <t>Det.lim. (ppm)</t>
  </si>
  <si>
    <t>Se</t>
  </si>
  <si>
    <t>164-183</t>
  </si>
  <si>
    <t>Sn</t>
  </si>
  <si>
    <t>98-127</t>
  </si>
  <si>
    <t>V</t>
  </si>
  <si>
    <t>62-78</t>
  </si>
  <si>
    <t>S</t>
  </si>
  <si>
    <t>61-109</t>
  </si>
  <si>
    <t>In</t>
  </si>
  <si>
    <t>433-455</t>
  </si>
  <si>
    <t>Hg</t>
  </si>
  <si>
    <t>230-237</t>
  </si>
  <si>
    <t>Te</t>
  </si>
  <si>
    <t>230-357</t>
  </si>
  <si>
    <t>Mn</t>
  </si>
  <si>
    <t>72-74</t>
  </si>
  <si>
    <t>Re</t>
  </si>
  <si>
    <t>289-295</t>
  </si>
  <si>
    <t>Sb</t>
  </si>
  <si>
    <t>104-163</t>
  </si>
  <si>
    <t>Cu</t>
  </si>
  <si>
    <t>125-221</t>
  </si>
  <si>
    <t>Mo</t>
  </si>
  <si>
    <t>253-271</t>
  </si>
  <si>
    <t>As</t>
  </si>
  <si>
    <t>229-245</t>
  </si>
  <si>
    <t>Cd</t>
  </si>
  <si>
    <t>173-202</t>
  </si>
  <si>
    <t>Ag</t>
  </si>
  <si>
    <t>113-145</t>
  </si>
  <si>
    <t>Fe</t>
  </si>
  <si>
    <t>74-131</t>
  </si>
  <si>
    <t>Ge</t>
  </si>
  <si>
    <t>87-98</t>
  </si>
  <si>
    <t>W</t>
  </si>
  <si>
    <t>Zn</t>
  </si>
  <si>
    <t>235-336</t>
  </si>
  <si>
    <t>Pb</t>
  </si>
  <si>
    <t>381-488</t>
  </si>
  <si>
    <t>Bi</t>
  </si>
  <si>
    <t>200-412</t>
  </si>
  <si>
    <t xml:space="preserve">WDS elements </t>
  </si>
  <si>
    <t xml:space="preserve">Measurement Order of WDS </t>
  </si>
  <si>
    <t xml:space="preserve">Standard Data </t>
  </si>
  <si>
    <t xml:space="preserve">Standard Intensity of WDS </t>
  </si>
  <si>
    <t>Measurement Condition Sulfosalt</t>
  </si>
  <si>
    <t>Measurement Condition Sphalerite</t>
  </si>
  <si>
    <t>Measurement Conditions Kesterite</t>
  </si>
  <si>
    <t>Measurement Condition Molybdenite</t>
  </si>
  <si>
    <t>Measurement Condition Galena</t>
  </si>
  <si>
    <t>Measurement Condition Tetrahedrite Group</t>
  </si>
  <si>
    <t>187-210</t>
  </si>
  <si>
    <t>Sample code - grain nr.</t>
  </si>
  <si>
    <t>X-ray</t>
  </si>
  <si>
    <t>Crystal</t>
  </si>
  <si>
    <t>CH</t>
  </si>
  <si>
    <t>Acc.v</t>
  </si>
  <si>
    <t>Peak</t>
  </si>
  <si>
    <t>(nm)</t>
  </si>
  <si>
    <t>BG_L</t>
  </si>
  <si>
    <t>BG_U</t>
  </si>
  <si>
    <t>La</t>
  </si>
  <si>
    <t>TAP</t>
  </si>
  <si>
    <t>20.0</t>
  </si>
  <si>
    <t>97.539</t>
  </si>
  <si>
    <t>0.89900</t>
  </si>
  <si>
    <t>5.000</t>
  </si>
  <si>
    <t>Ma</t>
  </si>
  <si>
    <t>PETJ</t>
  </si>
  <si>
    <t>169.143</t>
  </si>
  <si>
    <t>0.52860</t>
  </si>
  <si>
    <t>4.000</t>
  </si>
  <si>
    <t>PETH</t>
  </si>
  <si>
    <t>132.735</t>
  </si>
  <si>
    <t>0.41544</t>
  </si>
  <si>
    <t>Ka</t>
  </si>
  <si>
    <t>LIFH</t>
  </si>
  <si>
    <t>107.345</t>
  </si>
  <si>
    <t>0.15406</t>
  </si>
  <si>
    <t>171.970</t>
  </si>
  <si>
    <t>0.53722</t>
  </si>
  <si>
    <t>163.670</t>
  </si>
  <si>
    <t>0.51180</t>
  </si>
  <si>
    <t>2.000</t>
  </si>
  <si>
    <t>105.084</t>
  </si>
  <si>
    <t>0.32892</t>
  </si>
  <si>
    <t>2.500</t>
  </si>
  <si>
    <t>109.752</t>
  </si>
  <si>
    <t>0.34394</t>
  </si>
  <si>
    <t>Back</t>
  </si>
  <si>
    <t>Pksk</t>
  </si>
  <si>
    <t>Gain</t>
  </si>
  <si>
    <t>High.V</t>
  </si>
  <si>
    <t>Base.L</t>
  </si>
  <si>
    <t>Window.W</t>
  </si>
  <si>
    <t>Mode</t>
  </si>
  <si>
    <t>40.0</t>
  </si>
  <si>
    <t>-</t>
  </si>
  <si>
    <t>(V)</t>
  </si>
  <si>
    <t>Int</t>
  </si>
  <si>
    <t>10.0</t>
  </si>
  <si>
    <t>2.0</t>
  </si>
  <si>
    <t>0.7</t>
  </si>
  <si>
    <t>0.5</t>
  </si>
  <si>
    <t>Dif</t>
  </si>
  <si>
    <t>Order</t>
  </si>
  <si>
    <t>Channel1</t>
  </si>
  <si>
    <t>PbS</t>
  </si>
  <si>
    <t>AgLPETH</t>
  </si>
  <si>
    <t>Cu5LIFH</t>
  </si>
  <si>
    <t>BiMaPET4</t>
  </si>
  <si>
    <t>TeLPET3</t>
  </si>
  <si>
    <t>Mass(%)</t>
  </si>
  <si>
    <t>Z</t>
  </si>
  <si>
    <t>A</t>
  </si>
  <si>
    <t>F</t>
  </si>
  <si>
    <t>AgBiSe2_20KV</t>
  </si>
  <si>
    <t>33.2500</t>
  </si>
  <si>
    <t>5.1741</t>
  </si>
  <si>
    <t>12.9951</t>
  </si>
  <si>
    <t>0.3982</t>
  </si>
  <si>
    <t>1.0000</t>
  </si>
  <si>
    <t>GALENA20NEW</t>
  </si>
  <si>
    <t>86.6000</t>
  </si>
  <si>
    <t>3.6519</t>
  </si>
  <si>
    <t>5.2663</t>
  </si>
  <si>
    <t>0.6935</t>
  </si>
  <si>
    <t>22.7200</t>
  </si>
  <si>
    <t>1.7661</t>
  </si>
  <si>
    <t>3.0371</t>
  </si>
  <si>
    <t>0.5815</t>
  </si>
  <si>
    <t>CuFeS220_2P3</t>
  </si>
  <si>
    <t>34.6200</t>
  </si>
  <si>
    <t>0.2352</t>
  </si>
  <si>
    <t>0.2486</t>
  </si>
  <si>
    <t>0.9465</t>
  </si>
  <si>
    <t>13.4000</t>
  </si>
  <si>
    <t>3.6771</t>
  </si>
  <si>
    <t>5.3694</t>
  </si>
  <si>
    <t>0.6848</t>
  </si>
  <si>
    <t>44.0300</t>
  </si>
  <si>
    <t>2.8385</t>
  </si>
  <si>
    <t>4.8249</t>
  </si>
  <si>
    <t>0.5883</t>
  </si>
  <si>
    <t>Bi2Te3LB20kV</t>
  </si>
  <si>
    <t>47.6800</t>
  </si>
  <si>
    <t>1.3058</t>
  </si>
  <si>
    <t>1.9189</t>
  </si>
  <si>
    <t>0.6805</t>
  </si>
  <si>
    <t>SbTeLB20kv</t>
  </si>
  <si>
    <t>38.8800</t>
  </si>
  <si>
    <t>1.6941</t>
  </si>
  <si>
    <t>2.0429</t>
  </si>
  <si>
    <t>0.8293</t>
  </si>
  <si>
    <t>Curr.(A)</t>
  </si>
  <si>
    <t>Net(cps)</t>
  </si>
  <si>
    <t>Bg-(cps)</t>
  </si>
  <si>
    <t>Bg+(cps)</t>
  </si>
  <si>
    <t>S.D.(%)</t>
  </si>
  <si>
    <t>Date</t>
  </si>
  <si>
    <t>9.999E-09</t>
  </si>
  <si>
    <t>1850.5</t>
  </si>
  <si>
    <t>0.31</t>
  </si>
  <si>
    <t>Jan</t>
  </si>
  <si>
    <t>1374.3</t>
  </si>
  <si>
    <t>0.61</t>
  </si>
  <si>
    <t>0.46</t>
  </si>
  <si>
    <t>0.32</t>
  </si>
  <si>
    <t>1160.7</t>
  </si>
  <si>
    <t>0.67</t>
  </si>
  <si>
    <t>1828.3</t>
  </si>
  <si>
    <t>0.54</t>
  </si>
  <si>
    <t>1.085E-08</t>
  </si>
  <si>
    <t>1.089E-08</t>
  </si>
  <si>
    <t>171.4</t>
  </si>
  <si>
    <t>135.9</t>
  </si>
  <si>
    <t>0.25</t>
  </si>
  <si>
    <t>113.343</t>
  </si>
  <si>
    <t>1.04361</t>
  </si>
  <si>
    <t>1.700</t>
  </si>
  <si>
    <t>172.002</t>
  </si>
  <si>
    <t>99.622</t>
  </si>
  <si>
    <t>0.14352</t>
  </si>
  <si>
    <t>6.300</t>
  </si>
  <si>
    <t>180.559</t>
  </si>
  <si>
    <t>0.56476</t>
  </si>
  <si>
    <t>79.740</t>
  </si>
  <si>
    <t>0.25036</t>
  </si>
  <si>
    <t>134.573</t>
  </si>
  <si>
    <t>0.19360</t>
  </si>
  <si>
    <t>120.548</t>
  </si>
  <si>
    <t>0.37719</t>
  </si>
  <si>
    <t>1.500</t>
  </si>
  <si>
    <t>66.705</t>
  </si>
  <si>
    <t>0.21018</t>
  </si>
  <si>
    <t>3.500</t>
  </si>
  <si>
    <t>106.931</t>
  </si>
  <si>
    <t>Lb</t>
  </si>
  <si>
    <t>119.511</t>
  </si>
  <si>
    <t>0.37382</t>
  </si>
  <si>
    <t>60.0</t>
  </si>
  <si>
    <t>ZnCabr21</t>
  </si>
  <si>
    <t>Hg1TU</t>
  </si>
  <si>
    <t>V_2PETJ</t>
  </si>
  <si>
    <t>Fe4LIFHn</t>
  </si>
  <si>
    <t>Mn3PETJ</t>
  </si>
  <si>
    <t>Cu4LIFH</t>
  </si>
  <si>
    <t>Cd_TU3</t>
  </si>
  <si>
    <t>Ge20_ex_metall</t>
  </si>
  <si>
    <t>100.0000</t>
  </si>
  <si>
    <t>7.8988</t>
  </si>
  <si>
    <t>15.5581</t>
  </si>
  <si>
    <t>0.5077</t>
  </si>
  <si>
    <t>SPIsphal20new</t>
  </si>
  <si>
    <t>32.9100</t>
  </si>
  <si>
    <t>2.6424</t>
  </si>
  <si>
    <t>4.4849</t>
  </si>
  <si>
    <t>0.5892</t>
  </si>
  <si>
    <t>67.0700</t>
  </si>
  <si>
    <t>0.1931</t>
  </si>
  <si>
    <t>0.1972</t>
  </si>
  <si>
    <t>0.9793</t>
  </si>
  <si>
    <t>Cinnabar20KV</t>
  </si>
  <si>
    <t>86.2200</t>
  </si>
  <si>
    <t>4.0165</t>
  </si>
  <si>
    <t>5.9746</t>
  </si>
  <si>
    <t>0.6723</t>
  </si>
  <si>
    <t>V_metal20_ext</t>
  </si>
  <si>
    <t>0.9447</t>
  </si>
  <si>
    <t>0.9887</t>
  </si>
  <si>
    <t>0.9556</t>
  </si>
  <si>
    <t>30.4300</t>
  </si>
  <si>
    <t>0.4891</t>
  </si>
  <si>
    <t>0.4902</t>
  </si>
  <si>
    <t>0.9522</t>
  </si>
  <si>
    <t>1.0480</t>
  </si>
  <si>
    <t>Indium20_ex</t>
  </si>
  <si>
    <t>1.9604</t>
  </si>
  <si>
    <t>2.4020</t>
  </si>
  <si>
    <t>0.8162</t>
  </si>
  <si>
    <t>Rhod20KV</t>
  </si>
  <si>
    <t>25.6036</t>
  </si>
  <si>
    <t>0.5481</t>
  </si>
  <si>
    <t>0.5723</t>
  </si>
  <si>
    <t>0.9578</t>
  </si>
  <si>
    <t>Cadmium20kV</t>
  </si>
  <si>
    <t>1.9657</t>
  </si>
  <si>
    <t>2.3712</t>
  </si>
  <si>
    <t>0.8290</t>
  </si>
  <si>
    <t>97.549</t>
  </si>
  <si>
    <t>171.994</t>
  </si>
  <si>
    <t>134.500</t>
  </si>
  <si>
    <t>106.953</t>
  </si>
  <si>
    <t>115.205</t>
  </si>
  <si>
    <t>0.35999</t>
  </si>
  <si>
    <t>34.9400</t>
  </si>
  <si>
    <t>2.8983</t>
  </si>
  <si>
    <t>4.4575</t>
  </si>
  <si>
    <t>0.6498</t>
  </si>
  <si>
    <t>1.0007</t>
  </si>
  <si>
    <t>PtSnCabri20kV</t>
  </si>
  <si>
    <t>37.8200</t>
  </si>
  <si>
    <t>1.4261</t>
  </si>
  <si>
    <t>2.3157</t>
  </si>
  <si>
    <t>0.6158</t>
  </si>
  <si>
    <t>1.046E-08</t>
  </si>
  <si>
    <t>1847.4</t>
  </si>
  <si>
    <t>43.0</t>
  </si>
  <si>
    <t>Feb</t>
  </si>
  <si>
    <t>1.071E-08</t>
  </si>
  <si>
    <t>0.44</t>
  </si>
  <si>
    <t>1.035E-08</t>
  </si>
  <si>
    <t>0.26</t>
  </si>
  <si>
    <t>1.034E-08</t>
  </si>
  <si>
    <t>0.41</t>
  </si>
  <si>
    <t>21942.3</t>
  </si>
  <si>
    <t>0.15</t>
  </si>
  <si>
    <t>0.33</t>
  </si>
  <si>
    <t>1.031E-08</t>
  </si>
  <si>
    <t>144.0</t>
  </si>
  <si>
    <t>127.2</t>
  </si>
  <si>
    <t>0.27</t>
  </si>
  <si>
    <t>4614.0</t>
  </si>
  <si>
    <t>1.064E-08</t>
  </si>
  <si>
    <t>150.2</t>
  </si>
  <si>
    <t>105.8</t>
  </si>
  <si>
    <t>0.17</t>
  </si>
  <si>
    <t>97.564</t>
  </si>
  <si>
    <t>172.006</t>
  </si>
  <si>
    <t>172.979</t>
  </si>
  <si>
    <t>0.54066</t>
  </si>
  <si>
    <t>107.371</t>
  </si>
  <si>
    <t>75.515</t>
  </si>
  <si>
    <t>0.69830</t>
  </si>
  <si>
    <t>99.878</t>
  </si>
  <si>
    <t>0.14329</t>
  </si>
  <si>
    <t>6.000</t>
  </si>
  <si>
    <t>PETH4Mo</t>
  </si>
  <si>
    <t>W_M2TAP</t>
  </si>
  <si>
    <t>Molyb_20_P2</t>
  </si>
  <si>
    <t>40.0600</t>
  </si>
  <si>
    <t>3.5848</t>
  </si>
  <si>
    <t>4.5640</t>
  </si>
  <si>
    <t>0.7855</t>
  </si>
  <si>
    <t>59.8600</t>
  </si>
  <si>
    <t>3.4598</t>
  </si>
  <si>
    <t>4.4221</t>
  </si>
  <si>
    <t>0.7824</t>
  </si>
  <si>
    <t>Wmet20kv</t>
  </si>
  <si>
    <t>5.4451</t>
  </si>
  <si>
    <t>9.4713</t>
  </si>
  <si>
    <t>0.5749</t>
  </si>
  <si>
    <t>Re_metal20_ext</t>
  </si>
  <si>
    <t>0.1811</t>
  </si>
  <si>
    <t>0.1897</t>
  </si>
  <si>
    <t>0.9544</t>
  </si>
  <si>
    <t>1.044E-08</t>
  </si>
  <si>
    <t>1897.1</t>
  </si>
  <si>
    <t>0.30</t>
  </si>
  <si>
    <t>1.028E-08</t>
  </si>
  <si>
    <t>0.37</t>
  </si>
  <si>
    <t>0.38</t>
  </si>
  <si>
    <t>1.037E-08</t>
  </si>
  <si>
    <t>1.042E-08</t>
  </si>
  <si>
    <t>189.4</t>
  </si>
  <si>
    <t>103.3</t>
  </si>
  <si>
    <t>1.012E-08</t>
  </si>
  <si>
    <t>328.0</t>
  </si>
  <si>
    <t>248.5</t>
  </si>
  <si>
    <t>0.28</t>
  </si>
  <si>
    <t>97.546</t>
  </si>
  <si>
    <t>169.151</t>
  </si>
  <si>
    <t>132.741</t>
  </si>
  <si>
    <t>107.390</t>
  </si>
  <si>
    <t>163.794</t>
  </si>
  <si>
    <t>171.884</t>
  </si>
  <si>
    <t>1.013E-08</t>
  </si>
  <si>
    <t>0.52</t>
  </si>
  <si>
    <t>1.009E-08</t>
  </si>
  <si>
    <t>1394.6</t>
  </si>
  <si>
    <t>1.014E-08</t>
  </si>
  <si>
    <t>640.3</t>
  </si>
  <si>
    <t>0.90</t>
  </si>
  <si>
    <t>104.993</t>
  </si>
  <si>
    <t>0.96709</t>
  </si>
  <si>
    <t>105.099</t>
  </si>
  <si>
    <t>106.915</t>
  </si>
  <si>
    <t>132.901</t>
  </si>
  <si>
    <t>97.569</t>
  </si>
  <si>
    <t>4.500</t>
  </si>
  <si>
    <t>134.517</t>
  </si>
  <si>
    <t>180.603</t>
  </si>
  <si>
    <t>163.782</t>
  </si>
  <si>
    <t>99.598</t>
  </si>
  <si>
    <t>119.510</t>
  </si>
  <si>
    <t>110.061</t>
  </si>
  <si>
    <t>171.844</t>
  </si>
  <si>
    <t>AsLTAP2</t>
  </si>
  <si>
    <t>Te3TU</t>
  </si>
  <si>
    <t>Ag5TU</t>
  </si>
  <si>
    <t>PtAs2LB20KV</t>
  </si>
  <si>
    <t>43.4400</t>
  </si>
  <si>
    <t>6.1809</t>
  </si>
  <si>
    <t>14.7721</t>
  </si>
  <si>
    <t>0.4184</t>
  </si>
  <si>
    <t>CuSDutri20kvLB</t>
  </si>
  <si>
    <t>66.4600</t>
  </si>
  <si>
    <t>0.2448</t>
  </si>
  <si>
    <t>0.2510</t>
  </si>
  <si>
    <t>0.9751</t>
  </si>
  <si>
    <t>StibniteLb20</t>
  </si>
  <si>
    <t>71.6800</t>
  </si>
  <si>
    <t>1.4710</t>
  </si>
  <si>
    <t>1.8519</t>
  </si>
  <si>
    <t>0.7943</t>
  </si>
  <si>
    <t>1.001E-08</t>
  </si>
  <si>
    <t>51.0</t>
  </si>
  <si>
    <t>1.076E-08</t>
  </si>
  <si>
    <t>9.994E-09</t>
  </si>
  <si>
    <t>0.24</t>
  </si>
  <si>
    <t>1.074E-08</t>
  </si>
  <si>
    <t>73.0</t>
  </si>
  <si>
    <t>1874.4</t>
  </si>
  <si>
    <t>42.0</t>
  </si>
  <si>
    <t>1468.2</t>
  </si>
  <si>
    <t>0.59</t>
  </si>
  <si>
    <t>0.42</t>
  </si>
  <si>
    <t>680.2</t>
  </si>
  <si>
    <t>0.87</t>
  </si>
  <si>
    <t>1.000E-08</t>
  </si>
  <si>
    <t>1.053E-08</t>
  </si>
  <si>
    <t>161.5</t>
  </si>
  <si>
    <t>143.6</t>
  </si>
  <si>
    <t>0.14</t>
  </si>
  <si>
    <t>9.997E-09</t>
  </si>
  <si>
    <t>12725.1</t>
  </si>
  <si>
    <t>143.2</t>
  </si>
  <si>
    <t>135.8</t>
  </si>
  <si>
    <t>0.20</t>
  </si>
  <si>
    <t>16.0</t>
  </si>
  <si>
    <t>1</t>
  </si>
  <si>
    <t>2</t>
  </si>
  <si>
    <t>3</t>
  </si>
  <si>
    <t>4</t>
  </si>
  <si>
    <t>5</t>
  </si>
  <si>
    <t>6</t>
  </si>
  <si>
    <t>16</t>
  </si>
  <si>
    <t>1648</t>
  </si>
  <si>
    <t>64</t>
  </si>
  <si>
    <t>1738</t>
  </si>
  <si>
    <t>1700</t>
  </si>
  <si>
    <t>32</t>
  </si>
  <si>
    <t>1720</t>
  </si>
  <si>
    <t>1800</t>
  </si>
  <si>
    <t>1750</t>
  </si>
  <si>
    <t>1710</t>
  </si>
  <si>
    <t>1708</t>
  </si>
  <si>
    <t>41.4</t>
  </si>
  <si>
    <t>26.2</t>
  </si>
  <si>
    <t>22.1</t>
  </si>
  <si>
    <t>11.4</t>
  </si>
  <si>
    <t>2511.8</t>
  </si>
  <si>
    <t>62.2</t>
  </si>
  <si>
    <t>41.3</t>
  </si>
  <si>
    <t>5089.4</t>
  </si>
  <si>
    <t>91.9</t>
  </si>
  <si>
    <t>72.5</t>
  </si>
  <si>
    <t>23.5</t>
  </si>
  <si>
    <t>8.7</t>
  </si>
  <si>
    <t>56.9</t>
  </si>
  <si>
    <t>35.2</t>
  </si>
  <si>
    <t>2495.8</t>
  </si>
  <si>
    <t>39.9</t>
  </si>
  <si>
    <t>36.7</t>
  </si>
  <si>
    <t>8398.3</t>
  </si>
  <si>
    <t>9</t>
  </si>
  <si>
    <t>1666</t>
  </si>
  <si>
    <t>1670</t>
  </si>
  <si>
    <t>1758</t>
  </si>
  <si>
    <t>1740</t>
  </si>
  <si>
    <t>25.4</t>
  </si>
  <si>
    <t>2553.7</t>
  </si>
  <si>
    <t>4.3</t>
  </si>
  <si>
    <t>3.8</t>
  </si>
  <si>
    <t>7678.9</t>
  </si>
  <si>
    <t>85.2</t>
  </si>
  <si>
    <t>81.8</t>
  </si>
  <si>
    <t>3157.1</t>
  </si>
  <si>
    <t>82.2</t>
  </si>
  <si>
    <t>58.7</t>
  </si>
  <si>
    <t>97.8</t>
  </si>
  <si>
    <t>4720.7</t>
  </si>
  <si>
    <t>38.1</t>
  </si>
  <si>
    <t>29.7</t>
  </si>
  <si>
    <t>8008.5</t>
  </si>
  <si>
    <t>6870.1</t>
  </si>
  <si>
    <t>85.7</t>
  </si>
  <si>
    <t>52.4</t>
  </si>
  <si>
    <t>73.8</t>
  </si>
  <si>
    <t>56.1</t>
  </si>
  <si>
    <t>6226.2</t>
  </si>
  <si>
    <t>37.7</t>
  </si>
  <si>
    <t>3628.6</t>
  </si>
  <si>
    <t>9.8</t>
  </si>
  <si>
    <t>6.4</t>
  </si>
  <si>
    <t>3509.2</t>
  </si>
  <si>
    <t>32.2</t>
  </si>
  <si>
    <t>16.1</t>
  </si>
  <si>
    <t>5315.6</t>
  </si>
  <si>
    <t>93.6</t>
  </si>
  <si>
    <t>70.3</t>
  </si>
  <si>
    <t>8064.5</t>
  </si>
  <si>
    <t>7107.1</t>
  </si>
  <si>
    <t>1676</t>
  </si>
  <si>
    <t>1680</t>
  </si>
  <si>
    <t>1770</t>
  </si>
  <si>
    <t>1900.6</t>
  </si>
  <si>
    <t>42.1</t>
  </si>
  <si>
    <t>24.9</t>
  </si>
  <si>
    <t>21.9</t>
  </si>
  <si>
    <t>11.5</t>
  </si>
  <si>
    <t>2515.9</t>
  </si>
  <si>
    <t>61.1</t>
  </si>
  <si>
    <t>45.6</t>
  </si>
  <si>
    <t>5126.2</t>
  </si>
  <si>
    <t>88.6</t>
  </si>
  <si>
    <t>75.4</t>
  </si>
  <si>
    <t>15.2</t>
  </si>
  <si>
    <t>8.4</t>
  </si>
  <si>
    <t>3147.2</t>
  </si>
  <si>
    <t>81.7</t>
  </si>
  <si>
    <t>12</t>
  </si>
  <si>
    <t>13</t>
  </si>
  <si>
    <t>1640</t>
  </si>
  <si>
    <t>1690</t>
  </si>
  <si>
    <t>1850</t>
  </si>
  <si>
    <t>1704</t>
  </si>
  <si>
    <t>2417.5</t>
  </si>
  <si>
    <t>21.4</t>
  </si>
  <si>
    <t>2444.2</t>
  </si>
  <si>
    <t>40.3</t>
  </si>
  <si>
    <t>33.8</t>
  </si>
  <si>
    <t>8856.2</t>
  </si>
  <si>
    <t>73.5</t>
  </si>
  <si>
    <t>58.5</t>
  </si>
  <si>
    <t>2905.4</t>
  </si>
  <si>
    <t>53.7</t>
  </si>
  <si>
    <t>25.6</t>
  </si>
  <si>
    <t>21.5</t>
  </si>
  <si>
    <t>11.9</t>
  </si>
  <si>
    <t>4724.4</t>
  </si>
  <si>
    <t>34.1</t>
  </si>
  <si>
    <t>2924.8</t>
  </si>
  <si>
    <t>49.2</t>
  </si>
  <si>
    <t>16.9</t>
  </si>
  <si>
    <t>15.5</t>
  </si>
  <si>
    <t>9.7</t>
  </si>
  <si>
    <t>7513.5</t>
  </si>
  <si>
    <t>91.8</t>
  </si>
  <si>
    <t>74.4</t>
  </si>
  <si>
    <t>8993.8</t>
  </si>
  <si>
    <t>6744.1</t>
  </si>
  <si>
    <t>9.1</t>
  </si>
  <si>
    <t>5.174</t>
  </si>
  <si>
    <t>12.995</t>
  </si>
  <si>
    <t>PeakPos.</t>
  </si>
  <si>
    <t>(2)</t>
  </si>
  <si>
    <t>(3)</t>
  </si>
  <si>
    <t>(4)</t>
  </si>
  <si>
    <t>(5)</t>
  </si>
  <si>
    <t>20.0(s)</t>
  </si>
  <si>
    <t>1.5</t>
  </si>
  <si>
    <t>10.0(s)</t>
  </si>
  <si>
    <t>4.5</t>
  </si>
  <si>
    <t>20:18</t>
  </si>
  <si>
    <t>2023</t>
  </si>
  <si>
    <t>20:00</t>
  </si>
  <si>
    <t>20:09</t>
  </si>
  <si>
    <t>24</t>
  </si>
  <si>
    <t>00:58</t>
  </si>
  <si>
    <t>23</t>
  </si>
  <si>
    <t>23:53</t>
  </si>
  <si>
    <t>30.0(s)</t>
  </si>
  <si>
    <t>15:19</t>
  </si>
  <si>
    <t>15:34</t>
  </si>
  <si>
    <t>18:15</t>
  </si>
  <si>
    <t>17:34</t>
  </si>
  <si>
    <t>17:50</t>
  </si>
  <si>
    <t>17:11</t>
  </si>
  <si>
    <t>18:08</t>
  </si>
  <si>
    <t>15:27</t>
  </si>
  <si>
    <t>31</t>
  </si>
  <si>
    <t>14:39</t>
  </si>
  <si>
    <t>14:10</t>
  </si>
  <si>
    <t>14:18</t>
  </si>
  <si>
    <t>14:31</t>
  </si>
  <si>
    <t>14:01</t>
  </si>
  <si>
    <t>17:54</t>
  </si>
  <si>
    <t>17:05</t>
  </si>
  <si>
    <t>20</t>
  </si>
  <si>
    <t>20:39</t>
  </si>
  <si>
    <t>19:00</t>
  </si>
  <si>
    <t>23:32</t>
  </si>
  <si>
    <t>18:42</t>
  </si>
  <si>
    <t>19:11</t>
  </si>
  <si>
    <t>20:11</t>
  </si>
  <si>
    <t>19:29</t>
  </si>
  <si>
    <t>21:29</t>
  </si>
  <si>
    <t>17:13</t>
  </si>
  <si>
    <t>21:55</t>
  </si>
  <si>
    <t>Standard_name</t>
  </si>
  <si>
    <t>ZAF_Fac.</t>
  </si>
  <si>
    <t>Drillcore</t>
  </si>
  <si>
    <t>Spl. nr.</t>
  </si>
  <si>
    <t>Coordinates (WGS 84)</t>
  </si>
  <si>
    <t>Mineralogy</t>
  </si>
  <si>
    <t>Mineralization type</t>
  </si>
  <si>
    <t>Rock name</t>
  </si>
  <si>
    <t>X</t>
  </si>
  <si>
    <t>Y</t>
  </si>
  <si>
    <t>Ore minerals</t>
  </si>
  <si>
    <t>Gangue minerals</t>
  </si>
  <si>
    <t>Rm-30</t>
  </si>
  <si>
    <t>py, cpy, fh, ga, sphs</t>
  </si>
  <si>
    <t xml:space="preserve">fs, qz, ag, </t>
  </si>
  <si>
    <t>diorite porphyry stockwork</t>
  </si>
  <si>
    <t>py, ga, sph, sphs, mo</t>
  </si>
  <si>
    <t>qz, fs, ag, cc, dol</t>
  </si>
  <si>
    <t>PO-CAR</t>
  </si>
  <si>
    <t>diorite porphyry stockwork with polimetallic carbonate vein</t>
  </si>
  <si>
    <t>Rm-34</t>
  </si>
  <si>
    <t>05</t>
  </si>
  <si>
    <t>py, sph, ga,cpy, sphs</t>
  </si>
  <si>
    <t>qz, cc</t>
  </si>
  <si>
    <t>chert with polimetallic carbonate veins</t>
  </si>
  <si>
    <t>06</t>
  </si>
  <si>
    <t>py, sph, sphs, fhl</t>
  </si>
  <si>
    <t>polimetallic carbonate vein</t>
  </si>
  <si>
    <t>07</t>
  </si>
  <si>
    <t>py, mo, sch, sph, fhl, sphs</t>
  </si>
  <si>
    <t xml:space="preserve">dol, qz, </t>
  </si>
  <si>
    <t>hydrothermally altered carbonate breccia</t>
  </si>
  <si>
    <t>py, sph, cpy, fhl, sphs, sch, mo</t>
  </si>
  <si>
    <t>qz, grt</t>
  </si>
  <si>
    <t>qz-grt skarn</t>
  </si>
  <si>
    <t>py, sphs, sch, cpy</t>
  </si>
  <si>
    <t>qz</t>
  </si>
  <si>
    <t>contact quartzite</t>
  </si>
  <si>
    <t>fs, qz, ag</t>
  </si>
  <si>
    <t>py, fhl, sphs</t>
  </si>
  <si>
    <t>porphyry diorite with disseminted sulfides</t>
  </si>
  <si>
    <t>Rm-35</t>
  </si>
  <si>
    <t>py, cpy, sph, ga, sphs</t>
  </si>
  <si>
    <t>diorite with disseminated sulfides</t>
  </si>
  <si>
    <t xml:space="preserve">py, cpy, sph, ga </t>
  </si>
  <si>
    <t>py, mo, cpy, ga, fhl</t>
  </si>
  <si>
    <t>fs, qz, ag, cc</t>
  </si>
  <si>
    <t xml:space="preserve">py, mo, fhl, sph, </t>
  </si>
  <si>
    <t xml:space="preserve">py, mo, cpy </t>
  </si>
  <si>
    <t>py, mo, cpy</t>
  </si>
  <si>
    <t>diorite porphyry stockwerk</t>
  </si>
  <si>
    <t>py, mo</t>
  </si>
  <si>
    <t>qz-diorite</t>
  </si>
  <si>
    <t>py, mo, cpy, sphs</t>
  </si>
  <si>
    <t>qz, grt, px</t>
  </si>
  <si>
    <t>Rm-45</t>
  </si>
  <si>
    <t xml:space="preserve">py, cpy, mo, </t>
  </si>
  <si>
    <t>qz, amf,grt</t>
  </si>
  <si>
    <t>amfibole-garnet-skarn</t>
  </si>
  <si>
    <t>Rm-61</t>
  </si>
  <si>
    <t>01</t>
  </si>
  <si>
    <t>py, sph, cpy, ga,sphs</t>
  </si>
  <si>
    <t>qz, cc, dol, fl</t>
  </si>
  <si>
    <t>hydrothermally altered limestone breccia with polimetallic vein</t>
  </si>
  <si>
    <t>Rm-63</t>
  </si>
  <si>
    <t>03</t>
  </si>
  <si>
    <t xml:space="preserve">py, ga, sph, sphs </t>
  </si>
  <si>
    <t>cc</t>
  </si>
  <si>
    <t>massive pyrite lens</t>
  </si>
  <si>
    <t>Rm-64</t>
  </si>
  <si>
    <t>47.92801</t>
  </si>
  <si>
    <t>20.06202</t>
  </si>
  <si>
    <t>py, sph, ga, fhl, sphs</t>
  </si>
  <si>
    <t xml:space="preserve">qz, cc, dol </t>
  </si>
  <si>
    <t>hydrothermally altered limestone breccia</t>
  </si>
  <si>
    <t>Rm-70</t>
  </si>
  <si>
    <t>py, sph, ga, cpy</t>
  </si>
  <si>
    <t>cc, px, ag</t>
  </si>
  <si>
    <t>polimetallic carbonate vein from skarn</t>
  </si>
  <si>
    <t>py, cpy, mo, ga</t>
  </si>
  <si>
    <t>Rm-71</t>
  </si>
  <si>
    <t>py, cpy, ga, sph, sphs</t>
  </si>
  <si>
    <t>cc, qz, anh</t>
  </si>
  <si>
    <t>masssive crystalline polimetallic skarn</t>
  </si>
  <si>
    <t>py, sph, ga, cpy, sphs</t>
  </si>
  <si>
    <t>grt, qz, px, cc</t>
  </si>
  <si>
    <t>garnet skarn with polimetallic veins</t>
  </si>
  <si>
    <t>02</t>
  </si>
  <si>
    <t>px, ep, srp, cc</t>
  </si>
  <si>
    <t>green skarn with polimetallic veins</t>
  </si>
  <si>
    <t>Rm-73</t>
  </si>
  <si>
    <t>py, cpy, mo, sph, ga, sphs</t>
  </si>
  <si>
    <t>Rm-77</t>
  </si>
  <si>
    <t>47.92569</t>
  </si>
  <si>
    <t>20.06332</t>
  </si>
  <si>
    <t>py, po, mt, sph, ga, to, va, ala</t>
  </si>
  <si>
    <t>grt, anh, br</t>
  </si>
  <si>
    <t>brucite-garnet-magnetite-sulfide skarn</t>
  </si>
  <si>
    <t>Rm-82</t>
  </si>
  <si>
    <t>anh</t>
  </si>
  <si>
    <t>polimetallic anhydrite vein</t>
  </si>
  <si>
    <t>Rm-87</t>
  </si>
  <si>
    <t>py, sph, ga, fhl, cpy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</si>
</sst>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0"/>
    <numFmt numFmtId="166" formatCode="0.0"/>
  </numFmts>
  <fonts count="8" x14ac:knownFonts="1">
    <font>
      <sz val="11"/>
      <color theme="1"/>
      <name val="Aptos Narrow"/>
      <family val="2"/>
      <charset val="238"/>
      <scheme val="minor"/>
    </font>
    <font>
      <sz val="10"/>
      <name val="Arial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9"/>
      <color theme="1"/>
      <name val="Palatino Linotype"/>
      <family val="1"/>
      <charset val="238"/>
    </font>
    <font>
      <sz val="9"/>
      <color rgb="FF0000FF"/>
      <name val="Palatino Linotype"/>
      <family val="1"/>
      <charset val="238"/>
    </font>
    <font>
      <sz val="7"/>
      <color theme="1"/>
      <name val="Palatino Linotype"/>
      <family val="1"/>
      <charset val="238"/>
    </font>
    <font>
      <sz val="7"/>
      <color theme="1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49" fontId="0" fillId="0" borderId="0" xfId="0" applyNumberFormat="1"/>
    <xf numFmtId="0" fontId="0" fillId="2" borderId="2" xfId="0" applyFill="1" applyBorder="1"/>
    <xf numFmtId="0" fontId="0" fillId="2" borderId="1" xfId="0" applyFill="1" applyBorder="1"/>
    <xf numFmtId="0" fontId="0" fillId="2" borderId="3" xfId="0" applyFill="1" applyBorder="1"/>
    <xf numFmtId="0" fontId="7" fillId="2" borderId="3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" fontId="4" fillId="2" borderId="1" xfId="0" quotePrefix="1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6" fontId="4" fillId="2" borderId="1" xfId="0" quotePrefix="1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</cellXfs>
  <cellStyles count="2">
    <cellStyle name="Normál" xfId="0" builtinId="0"/>
    <cellStyle name="Normál 2" xfId="1" xr:uid="{CE7E90AD-4668-4B1A-B9F9-B1019EF3C4DF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6C243-3255-45FA-BC20-A0ECA4DC83E0}">
  <dimension ref="A1:F8"/>
  <sheetViews>
    <sheetView workbookViewId="0">
      <selection activeCell="F8" sqref="F8"/>
    </sheetView>
  </sheetViews>
  <sheetFormatPr defaultRowHeight="14.4" x14ac:dyDescent="0.3"/>
  <sheetData>
    <row r="1" spans="1:6" ht="15.6" x14ac:dyDescent="0.3">
      <c r="A1" s="2" t="s">
        <v>526</v>
      </c>
      <c r="B1" s="2" t="s">
        <v>527</v>
      </c>
      <c r="C1" s="2" t="s">
        <v>526</v>
      </c>
      <c r="D1" s="2" t="s">
        <v>527</v>
      </c>
      <c r="E1" s="2" t="s">
        <v>526</v>
      </c>
      <c r="F1" s="2" t="s">
        <v>527</v>
      </c>
    </row>
    <row r="2" spans="1:6" ht="15.6" x14ac:dyDescent="0.3">
      <c r="A2" s="2" t="s">
        <v>528</v>
      </c>
      <c r="B2" s="3" t="s">
        <v>529</v>
      </c>
      <c r="C2" s="2" t="s">
        <v>530</v>
      </c>
      <c r="D2" s="3" t="s">
        <v>531</v>
      </c>
      <c r="E2" s="2" t="s">
        <v>532</v>
      </c>
      <c r="F2" s="3" t="s">
        <v>533</v>
      </c>
    </row>
    <row r="3" spans="1:6" ht="15.6" x14ac:dyDescent="0.3">
      <c r="A3" s="2" t="s">
        <v>534</v>
      </c>
      <c r="B3" s="3" t="s">
        <v>535</v>
      </c>
      <c r="C3" s="2" t="s">
        <v>536</v>
      </c>
      <c r="D3" s="3" t="s">
        <v>537</v>
      </c>
      <c r="E3" s="2" t="s">
        <v>538</v>
      </c>
      <c r="F3" s="3" t="s">
        <v>539</v>
      </c>
    </row>
    <row r="4" spans="1:6" ht="15.6" x14ac:dyDescent="0.3">
      <c r="A4" s="2" t="s">
        <v>540</v>
      </c>
      <c r="B4" s="3" t="s">
        <v>541</v>
      </c>
      <c r="C4" s="2" t="s">
        <v>542</v>
      </c>
      <c r="D4" s="3" t="s">
        <v>543</v>
      </c>
      <c r="E4" s="2" t="s">
        <v>544</v>
      </c>
      <c r="F4" s="3" t="s">
        <v>545</v>
      </c>
    </row>
    <row r="5" spans="1:6" ht="15.6" x14ac:dyDescent="0.3">
      <c r="A5" s="2" t="s">
        <v>546</v>
      </c>
      <c r="B5" s="3" t="s">
        <v>547</v>
      </c>
      <c r="C5" s="2" t="s">
        <v>548</v>
      </c>
      <c r="D5" s="3" t="s">
        <v>549</v>
      </c>
      <c r="E5" s="2" t="s">
        <v>550</v>
      </c>
      <c r="F5" s="3" t="s">
        <v>551</v>
      </c>
    </row>
    <row r="6" spans="1:6" ht="15.6" x14ac:dyDescent="0.3">
      <c r="A6" s="2" t="s">
        <v>552</v>
      </c>
      <c r="B6" s="3" t="s">
        <v>553</v>
      </c>
      <c r="C6" s="2" t="s">
        <v>554</v>
      </c>
      <c r="D6" s="3" t="s">
        <v>555</v>
      </c>
      <c r="E6" s="2" t="s">
        <v>556</v>
      </c>
      <c r="F6" s="3" t="s">
        <v>557</v>
      </c>
    </row>
    <row r="7" spans="1:6" ht="15.6" x14ac:dyDescent="0.3">
      <c r="A7" s="2" t="s">
        <v>558</v>
      </c>
      <c r="B7" s="3" t="s">
        <v>559</v>
      </c>
      <c r="C7" s="2" t="s">
        <v>560</v>
      </c>
      <c r="D7" s="3" t="s">
        <v>561</v>
      </c>
      <c r="E7" s="2" t="s">
        <v>562</v>
      </c>
      <c r="F7" s="3" t="s">
        <v>579</v>
      </c>
    </row>
    <row r="8" spans="1:6" ht="15.6" x14ac:dyDescent="0.3">
      <c r="A8" s="2" t="s">
        <v>563</v>
      </c>
      <c r="B8" s="3" t="s">
        <v>564</v>
      </c>
      <c r="C8" s="2" t="s">
        <v>565</v>
      </c>
      <c r="D8" s="3" t="s">
        <v>566</v>
      </c>
      <c r="E8" s="2" t="s">
        <v>567</v>
      </c>
      <c r="F8" s="3" t="s">
        <v>568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9C98A-3DDF-4A02-8BB2-5EC06C2F4107}">
  <dimension ref="A1:K307"/>
  <sheetViews>
    <sheetView workbookViewId="0">
      <selection activeCell="M15" sqref="M15"/>
    </sheetView>
  </sheetViews>
  <sheetFormatPr defaultRowHeight="14.4" x14ac:dyDescent="0.3"/>
  <cols>
    <col min="1" max="1" width="36.21875" bestFit="1" customWidth="1"/>
    <col min="2" max="2" width="7.5546875" bestFit="1" customWidth="1"/>
    <col min="3" max="3" width="13.88671875" bestFit="1" customWidth="1"/>
  </cols>
  <sheetData>
    <row r="1" spans="1:11" x14ac:dyDescent="0.3">
      <c r="A1" t="s">
        <v>573</v>
      </c>
    </row>
    <row r="2" spans="1:11" x14ac:dyDescent="0.3">
      <c r="A2" t="s">
        <v>569</v>
      </c>
    </row>
    <row r="3" spans="1:11" x14ac:dyDescent="0.3">
      <c r="B3" s="4" t="s">
        <v>526</v>
      </c>
      <c r="C3" s="4" t="s">
        <v>581</v>
      </c>
      <c r="D3" s="4" t="s">
        <v>582</v>
      </c>
      <c r="E3" s="4" t="s">
        <v>583</v>
      </c>
      <c r="F3" s="4" t="s">
        <v>584</v>
      </c>
      <c r="G3" s="4" t="s">
        <v>1053</v>
      </c>
      <c r="H3" s="4" t="s">
        <v>586</v>
      </c>
      <c r="I3" s="4" t="s">
        <v>587</v>
      </c>
      <c r="J3" s="4" t="s">
        <v>588</v>
      </c>
      <c r="K3" s="4"/>
    </row>
    <row r="4" spans="1:11" x14ac:dyDescent="0.3">
      <c r="B4" s="4" t="s">
        <v>528</v>
      </c>
      <c r="C4" s="4" t="s">
        <v>589</v>
      </c>
      <c r="D4" s="4" t="s">
        <v>590</v>
      </c>
      <c r="E4" s="4" t="s">
        <v>1054</v>
      </c>
      <c r="F4" s="4" t="s">
        <v>591</v>
      </c>
      <c r="G4" s="4" t="s">
        <v>592</v>
      </c>
      <c r="H4" s="4" t="s">
        <v>593</v>
      </c>
      <c r="I4" s="4" t="s">
        <v>594</v>
      </c>
      <c r="J4" s="4" t="s">
        <v>594</v>
      </c>
    </row>
    <row r="5" spans="1:11" x14ac:dyDescent="0.3">
      <c r="B5" s="4" t="s">
        <v>565</v>
      </c>
      <c r="C5" s="4" t="s">
        <v>595</v>
      </c>
      <c r="D5" s="4" t="s">
        <v>596</v>
      </c>
      <c r="E5" s="4" t="s">
        <v>1055</v>
      </c>
      <c r="F5" s="4" t="s">
        <v>591</v>
      </c>
      <c r="G5" s="4" t="s">
        <v>597</v>
      </c>
      <c r="H5" s="4" t="s">
        <v>598</v>
      </c>
      <c r="I5" s="4" t="s">
        <v>599</v>
      </c>
      <c r="J5" s="4" t="s">
        <v>599</v>
      </c>
    </row>
    <row r="6" spans="1:11" x14ac:dyDescent="0.3">
      <c r="B6" s="4" t="s">
        <v>556</v>
      </c>
      <c r="C6" s="4" t="s">
        <v>589</v>
      </c>
      <c r="D6" s="4" t="s">
        <v>600</v>
      </c>
      <c r="E6" s="4" t="s">
        <v>1056</v>
      </c>
      <c r="F6" s="4" t="s">
        <v>591</v>
      </c>
      <c r="G6" s="4" t="s">
        <v>601</v>
      </c>
      <c r="H6" s="4" t="s">
        <v>602</v>
      </c>
      <c r="I6" s="4" t="s">
        <v>594</v>
      </c>
      <c r="J6" s="4" t="s">
        <v>594</v>
      </c>
    </row>
    <row r="7" spans="1:11" x14ac:dyDescent="0.3">
      <c r="B7" s="4" t="s">
        <v>548</v>
      </c>
      <c r="C7" s="4" t="s">
        <v>603</v>
      </c>
      <c r="D7" s="4" t="s">
        <v>604</v>
      </c>
      <c r="E7" s="4" t="s">
        <v>1057</v>
      </c>
      <c r="F7" s="4" t="s">
        <v>591</v>
      </c>
      <c r="G7" s="4" t="s">
        <v>605</v>
      </c>
      <c r="H7" s="4" t="s">
        <v>606</v>
      </c>
      <c r="I7" s="4" t="s">
        <v>594</v>
      </c>
      <c r="J7" s="4" t="s">
        <v>594</v>
      </c>
    </row>
    <row r="8" spans="1:11" x14ac:dyDescent="0.3">
      <c r="B8" s="4" t="s">
        <v>534</v>
      </c>
      <c r="C8" s="4" t="s">
        <v>603</v>
      </c>
      <c r="D8" s="4" t="s">
        <v>596</v>
      </c>
      <c r="E8" s="4" t="s">
        <v>1055</v>
      </c>
      <c r="F8" s="4" t="s">
        <v>591</v>
      </c>
      <c r="G8" s="4" t="s">
        <v>607</v>
      </c>
      <c r="H8" s="4" t="s">
        <v>608</v>
      </c>
      <c r="I8" s="4" t="s">
        <v>594</v>
      </c>
      <c r="J8" s="4" t="s">
        <v>594</v>
      </c>
    </row>
    <row r="9" spans="1:11" x14ac:dyDescent="0.3">
      <c r="B9" s="4" t="s">
        <v>567</v>
      </c>
      <c r="C9" s="4" t="s">
        <v>595</v>
      </c>
      <c r="D9" s="4" t="s">
        <v>600</v>
      </c>
      <c r="E9" s="4" t="s">
        <v>1056</v>
      </c>
      <c r="F9" s="4" t="s">
        <v>591</v>
      </c>
      <c r="G9" s="4" t="s">
        <v>609</v>
      </c>
      <c r="H9" s="4" t="s">
        <v>610</v>
      </c>
      <c r="I9" s="4" t="s">
        <v>599</v>
      </c>
      <c r="J9" s="4" t="s">
        <v>611</v>
      </c>
    </row>
    <row r="10" spans="1:11" x14ac:dyDescent="0.3">
      <c r="B10" s="4" t="s">
        <v>540</v>
      </c>
      <c r="C10" s="4" t="s">
        <v>589</v>
      </c>
      <c r="D10" s="4" t="s">
        <v>596</v>
      </c>
      <c r="E10" s="4" t="s">
        <v>1055</v>
      </c>
      <c r="F10" s="4" t="s">
        <v>591</v>
      </c>
      <c r="G10" s="4" t="s">
        <v>612</v>
      </c>
      <c r="H10" s="4" t="s">
        <v>613</v>
      </c>
      <c r="I10" s="4" t="s">
        <v>594</v>
      </c>
      <c r="J10" s="4" t="s">
        <v>614</v>
      </c>
    </row>
    <row r="11" spans="1:11" x14ac:dyDescent="0.3">
      <c r="B11" s="4" t="s">
        <v>546</v>
      </c>
      <c r="C11" s="4" t="s">
        <v>589</v>
      </c>
      <c r="D11" s="4" t="s">
        <v>600</v>
      </c>
      <c r="E11" s="4" t="s">
        <v>1056</v>
      </c>
      <c r="F11" s="4" t="s">
        <v>591</v>
      </c>
      <c r="G11" s="4" t="s">
        <v>615</v>
      </c>
      <c r="H11" s="4" t="s">
        <v>616</v>
      </c>
      <c r="I11" s="4" t="s">
        <v>611</v>
      </c>
      <c r="J11" s="4" t="s">
        <v>611</v>
      </c>
    </row>
    <row r="13" spans="1:11" x14ac:dyDescent="0.3">
      <c r="B13" s="4" t="s">
        <v>526</v>
      </c>
      <c r="C13" s="4" t="s">
        <v>585</v>
      </c>
      <c r="D13" s="4" t="s">
        <v>617</v>
      </c>
      <c r="E13" s="4" t="s">
        <v>618</v>
      </c>
      <c r="F13" s="4" t="s">
        <v>619</v>
      </c>
      <c r="G13" s="4" t="s">
        <v>620</v>
      </c>
      <c r="H13" s="4" t="s">
        <v>621</v>
      </c>
      <c r="I13" s="4" t="s">
        <v>622</v>
      </c>
      <c r="J13" s="4" t="s">
        <v>623</v>
      </c>
    </row>
    <row r="14" spans="1:11" x14ac:dyDescent="0.3">
      <c r="B14" s="4" t="s">
        <v>528</v>
      </c>
      <c r="C14" s="4" t="s">
        <v>624</v>
      </c>
      <c r="D14" s="4" t="s">
        <v>1058</v>
      </c>
      <c r="E14" s="4" t="s">
        <v>928</v>
      </c>
      <c r="F14" s="4" t="s">
        <v>934</v>
      </c>
      <c r="G14" s="4" t="s">
        <v>935</v>
      </c>
      <c r="H14" s="4" t="s">
        <v>1059</v>
      </c>
      <c r="I14" s="4" t="s">
        <v>625</v>
      </c>
      <c r="J14" s="4" t="s">
        <v>626</v>
      </c>
      <c r="K14" s="4" t="s">
        <v>627</v>
      </c>
    </row>
    <row r="15" spans="1:11" x14ac:dyDescent="0.3">
      <c r="B15" s="4" t="s">
        <v>565</v>
      </c>
      <c r="C15" s="4" t="s">
        <v>591</v>
      </c>
      <c r="D15" s="4" t="s">
        <v>1060</v>
      </c>
      <c r="E15" s="4" t="s">
        <v>928</v>
      </c>
      <c r="F15" s="4" t="s">
        <v>936</v>
      </c>
      <c r="G15" s="4" t="s">
        <v>937</v>
      </c>
      <c r="H15" s="4" t="s">
        <v>629</v>
      </c>
      <c r="I15" s="4" t="s">
        <v>625</v>
      </c>
      <c r="J15" s="4" t="s">
        <v>626</v>
      </c>
      <c r="K15" s="4" t="s">
        <v>627</v>
      </c>
    </row>
    <row r="16" spans="1:11" x14ac:dyDescent="0.3">
      <c r="B16" s="4" t="s">
        <v>556</v>
      </c>
      <c r="C16" s="4" t="s">
        <v>624</v>
      </c>
      <c r="D16" s="4" t="s">
        <v>1058</v>
      </c>
      <c r="E16" s="4" t="s">
        <v>928</v>
      </c>
      <c r="F16" s="4" t="s">
        <v>936</v>
      </c>
      <c r="G16" s="4" t="s">
        <v>938</v>
      </c>
      <c r="H16" s="4" t="s">
        <v>630</v>
      </c>
      <c r="I16" s="4" t="s">
        <v>625</v>
      </c>
      <c r="J16" s="4" t="s">
        <v>626</v>
      </c>
      <c r="K16" s="4" t="s">
        <v>627</v>
      </c>
    </row>
    <row r="17" spans="1:11" x14ac:dyDescent="0.3">
      <c r="B17" s="4" t="s">
        <v>548</v>
      </c>
      <c r="C17" s="4" t="s">
        <v>624</v>
      </c>
      <c r="D17" s="4" t="s">
        <v>1058</v>
      </c>
      <c r="E17" s="4" t="s">
        <v>928</v>
      </c>
      <c r="F17" s="4" t="s">
        <v>939</v>
      </c>
      <c r="G17" s="4" t="s">
        <v>940</v>
      </c>
      <c r="H17" s="4" t="s">
        <v>1059</v>
      </c>
      <c r="I17" s="4" t="s">
        <v>625</v>
      </c>
      <c r="J17" s="4" t="s">
        <v>626</v>
      </c>
      <c r="K17" s="4" t="s">
        <v>627</v>
      </c>
    </row>
    <row r="18" spans="1:11" x14ac:dyDescent="0.3">
      <c r="B18" s="4" t="s">
        <v>534</v>
      </c>
      <c r="C18" s="4" t="s">
        <v>591</v>
      </c>
      <c r="D18" s="4" t="s">
        <v>1060</v>
      </c>
      <c r="E18" s="4" t="s">
        <v>928</v>
      </c>
      <c r="F18" s="4" t="s">
        <v>939</v>
      </c>
      <c r="G18" s="4" t="s">
        <v>941</v>
      </c>
      <c r="H18" s="4" t="s">
        <v>631</v>
      </c>
      <c r="I18" s="4" t="s">
        <v>625</v>
      </c>
      <c r="J18" s="4" t="s">
        <v>626</v>
      </c>
      <c r="K18" s="4" t="s">
        <v>627</v>
      </c>
    </row>
    <row r="19" spans="1:11" x14ac:dyDescent="0.3">
      <c r="B19" s="4" t="s">
        <v>567</v>
      </c>
      <c r="C19" s="4" t="s">
        <v>591</v>
      </c>
      <c r="D19" s="4" t="s">
        <v>1060</v>
      </c>
      <c r="E19" s="4" t="s">
        <v>928</v>
      </c>
      <c r="F19" s="4" t="s">
        <v>936</v>
      </c>
      <c r="G19" s="4" t="s">
        <v>942</v>
      </c>
      <c r="H19" s="4" t="s">
        <v>1059</v>
      </c>
      <c r="I19" s="4" t="s">
        <v>625</v>
      </c>
      <c r="J19" s="4" t="s">
        <v>626</v>
      </c>
      <c r="K19" s="4" t="s">
        <v>627</v>
      </c>
    </row>
    <row r="20" spans="1:11" x14ac:dyDescent="0.3">
      <c r="B20" s="4" t="s">
        <v>540</v>
      </c>
      <c r="C20" s="4" t="s">
        <v>624</v>
      </c>
      <c r="D20" s="4" t="s">
        <v>1058</v>
      </c>
      <c r="E20" s="4" t="s">
        <v>928</v>
      </c>
      <c r="F20" s="4" t="s">
        <v>936</v>
      </c>
      <c r="G20" s="4" t="s">
        <v>943</v>
      </c>
      <c r="H20" s="4" t="s">
        <v>1059</v>
      </c>
      <c r="I20" s="4" t="s">
        <v>1061</v>
      </c>
      <c r="J20" s="4" t="s">
        <v>626</v>
      </c>
      <c r="K20" s="4" t="s">
        <v>632</v>
      </c>
    </row>
    <row r="21" spans="1:11" x14ac:dyDescent="0.3">
      <c r="B21" s="4" t="s">
        <v>546</v>
      </c>
      <c r="C21" s="4" t="s">
        <v>624</v>
      </c>
      <c r="D21" s="4" t="s">
        <v>1058</v>
      </c>
      <c r="E21" s="4" t="s">
        <v>928</v>
      </c>
      <c r="F21" s="4" t="s">
        <v>936</v>
      </c>
      <c r="G21" s="4" t="s">
        <v>944</v>
      </c>
      <c r="H21" s="4" t="s">
        <v>1059</v>
      </c>
      <c r="I21" s="4" t="s">
        <v>625</v>
      </c>
      <c r="J21" s="4" t="s">
        <v>626</v>
      </c>
      <c r="K21" s="4" t="s">
        <v>627</v>
      </c>
    </row>
    <row r="23" spans="1:11" x14ac:dyDescent="0.3">
      <c r="A23" t="s">
        <v>570</v>
      </c>
    </row>
    <row r="24" spans="1:11" x14ac:dyDescent="0.3">
      <c r="B24" s="4" t="s">
        <v>633</v>
      </c>
      <c r="C24" s="4" t="s">
        <v>634</v>
      </c>
      <c r="D24" s="4" t="s">
        <v>929</v>
      </c>
      <c r="E24" s="4" t="s">
        <v>930</v>
      </c>
      <c r="F24" s="4" t="s">
        <v>931</v>
      </c>
      <c r="G24" s="4" t="s">
        <v>932</v>
      </c>
    </row>
    <row r="25" spans="1:11" x14ac:dyDescent="0.3">
      <c r="B25" s="4" t="s">
        <v>928</v>
      </c>
      <c r="C25" s="4" t="s">
        <v>625</v>
      </c>
      <c r="D25" s="4" t="s">
        <v>528</v>
      </c>
      <c r="E25" s="4" t="s">
        <v>635</v>
      </c>
      <c r="F25" s="4" t="s">
        <v>636</v>
      </c>
      <c r="G25" s="4" t="s">
        <v>637</v>
      </c>
    </row>
    <row r="26" spans="1:11" x14ac:dyDescent="0.3">
      <c r="B26" s="4" t="s">
        <v>929</v>
      </c>
      <c r="C26" s="4" t="s">
        <v>625</v>
      </c>
      <c r="D26" s="4" t="s">
        <v>625</v>
      </c>
      <c r="E26" s="4" t="s">
        <v>534</v>
      </c>
      <c r="F26" s="4" t="s">
        <v>638</v>
      </c>
      <c r="G26" s="4" t="s">
        <v>625</v>
      </c>
    </row>
    <row r="27" spans="1:11" x14ac:dyDescent="0.3">
      <c r="B27" s="4" t="s">
        <v>930</v>
      </c>
      <c r="C27" s="4" t="s">
        <v>625</v>
      </c>
      <c r="D27" s="4" t="s">
        <v>625</v>
      </c>
      <c r="E27" s="4" t="s">
        <v>639</v>
      </c>
      <c r="F27" s="4" t="s">
        <v>546</v>
      </c>
      <c r="G27" s="4" t="s">
        <v>625</v>
      </c>
    </row>
    <row r="29" spans="1:11" x14ac:dyDescent="0.3">
      <c r="A29" t="s">
        <v>571</v>
      </c>
    </row>
    <row r="30" spans="1:11" x14ac:dyDescent="0.3">
      <c r="B30" s="4" t="s">
        <v>526</v>
      </c>
      <c r="C30" s="4" t="s">
        <v>1098</v>
      </c>
      <c r="D30" s="4" t="s">
        <v>640</v>
      </c>
      <c r="E30" s="4" t="s">
        <v>1099</v>
      </c>
      <c r="F30" s="4" t="s">
        <v>641</v>
      </c>
      <c r="G30" s="4" t="s">
        <v>642</v>
      </c>
      <c r="H30" s="4" t="s">
        <v>643</v>
      </c>
    </row>
    <row r="31" spans="1:11" x14ac:dyDescent="0.3">
      <c r="B31" s="4" t="s">
        <v>528</v>
      </c>
      <c r="C31" s="4" t="s">
        <v>644</v>
      </c>
      <c r="D31" s="4" t="s">
        <v>645</v>
      </c>
      <c r="E31" s="4" t="s">
        <v>1051</v>
      </c>
      <c r="F31" s="4" t="s">
        <v>1052</v>
      </c>
      <c r="G31" s="4" t="s">
        <v>648</v>
      </c>
      <c r="H31" s="4" t="s">
        <v>649</v>
      </c>
    </row>
    <row r="32" spans="1:11" x14ac:dyDescent="0.3">
      <c r="B32" s="4" t="s">
        <v>565</v>
      </c>
      <c r="C32" s="4" t="s">
        <v>650</v>
      </c>
      <c r="D32" s="4" t="s">
        <v>651</v>
      </c>
      <c r="E32" s="4" t="s">
        <v>652</v>
      </c>
      <c r="F32" s="4" t="s">
        <v>653</v>
      </c>
      <c r="G32" s="4" t="s">
        <v>654</v>
      </c>
      <c r="H32" s="4" t="s">
        <v>649</v>
      </c>
    </row>
    <row r="33" spans="1:11" x14ac:dyDescent="0.3">
      <c r="B33" s="4" t="s">
        <v>556</v>
      </c>
      <c r="C33" s="4" t="s">
        <v>644</v>
      </c>
      <c r="D33" s="4" t="s">
        <v>655</v>
      </c>
      <c r="E33" s="4" t="s">
        <v>656</v>
      </c>
      <c r="F33" s="4" t="s">
        <v>657</v>
      </c>
      <c r="G33" s="4" t="s">
        <v>658</v>
      </c>
      <c r="H33" s="4" t="s">
        <v>649</v>
      </c>
    </row>
    <row r="34" spans="1:11" x14ac:dyDescent="0.3">
      <c r="B34" s="4" t="s">
        <v>548</v>
      </c>
      <c r="C34" s="4" t="s">
        <v>659</v>
      </c>
      <c r="D34" s="4" t="s">
        <v>660</v>
      </c>
      <c r="E34" s="4" t="s">
        <v>661</v>
      </c>
      <c r="F34" s="4" t="s">
        <v>662</v>
      </c>
      <c r="G34" s="4" t="s">
        <v>663</v>
      </c>
      <c r="H34" s="4" t="s">
        <v>649</v>
      </c>
    </row>
    <row r="35" spans="1:11" x14ac:dyDescent="0.3">
      <c r="B35" s="4" t="s">
        <v>534</v>
      </c>
      <c r="C35" s="4" t="s">
        <v>650</v>
      </c>
      <c r="D35" s="4" t="s">
        <v>664</v>
      </c>
      <c r="E35" s="4" t="s">
        <v>665</v>
      </c>
      <c r="F35" s="4" t="s">
        <v>666</v>
      </c>
      <c r="G35" s="4" t="s">
        <v>667</v>
      </c>
      <c r="H35" s="4" t="s">
        <v>649</v>
      </c>
    </row>
    <row r="36" spans="1:11" x14ac:dyDescent="0.3">
      <c r="B36" s="4" t="s">
        <v>567</v>
      </c>
      <c r="C36" s="4" t="s">
        <v>644</v>
      </c>
      <c r="D36" s="4" t="s">
        <v>668</v>
      </c>
      <c r="E36" s="4" t="s">
        <v>669</v>
      </c>
      <c r="F36" s="4" t="s">
        <v>670</v>
      </c>
      <c r="G36" s="4" t="s">
        <v>671</v>
      </c>
      <c r="H36" s="4" t="s">
        <v>649</v>
      </c>
    </row>
    <row r="37" spans="1:11" x14ac:dyDescent="0.3">
      <c r="B37" s="4" t="s">
        <v>540</v>
      </c>
      <c r="C37" s="4" t="s">
        <v>672</v>
      </c>
      <c r="D37" s="4" t="s">
        <v>673</v>
      </c>
      <c r="E37" s="4" t="s">
        <v>674</v>
      </c>
      <c r="F37" s="4" t="s">
        <v>675</v>
      </c>
      <c r="G37" s="4" t="s">
        <v>676</v>
      </c>
      <c r="H37" s="4" t="s">
        <v>649</v>
      </c>
    </row>
    <row r="38" spans="1:11" x14ac:dyDescent="0.3">
      <c r="B38" s="4" t="s">
        <v>546</v>
      </c>
      <c r="C38" s="4" t="s">
        <v>677</v>
      </c>
      <c r="D38" s="4" t="s">
        <v>678</v>
      </c>
      <c r="E38" s="4" t="s">
        <v>679</v>
      </c>
      <c r="F38" s="4" t="s">
        <v>680</v>
      </c>
      <c r="G38" s="4" t="s">
        <v>681</v>
      </c>
      <c r="H38" s="4" t="s">
        <v>649</v>
      </c>
    </row>
    <row r="40" spans="1:11" x14ac:dyDescent="0.3">
      <c r="A40" t="s">
        <v>572</v>
      </c>
    </row>
    <row r="41" spans="1:11" x14ac:dyDescent="0.3">
      <c r="B41" s="4" t="s">
        <v>526</v>
      </c>
      <c r="C41" s="4" t="s">
        <v>682</v>
      </c>
      <c r="D41" s="4" t="s">
        <v>683</v>
      </c>
      <c r="E41" s="4" t="s">
        <v>684</v>
      </c>
      <c r="F41" s="4" t="s">
        <v>685</v>
      </c>
      <c r="G41" s="4" t="s">
        <v>686</v>
      </c>
      <c r="H41" s="4" t="s">
        <v>687</v>
      </c>
    </row>
    <row r="42" spans="1:11" x14ac:dyDescent="0.3">
      <c r="B42" s="4" t="s">
        <v>528</v>
      </c>
      <c r="C42" s="4" t="s">
        <v>688</v>
      </c>
      <c r="D42" s="4" t="s">
        <v>689</v>
      </c>
      <c r="E42" s="4" t="s">
        <v>945</v>
      </c>
      <c r="F42" s="4" t="s">
        <v>946</v>
      </c>
      <c r="G42" s="4" t="s">
        <v>690</v>
      </c>
      <c r="H42" s="4" t="s">
        <v>691</v>
      </c>
      <c r="I42" s="4" t="s">
        <v>934</v>
      </c>
      <c r="J42" s="4" t="s">
        <v>1062</v>
      </c>
      <c r="K42" s="4" t="s">
        <v>1063</v>
      </c>
    </row>
    <row r="43" spans="1:11" x14ac:dyDescent="0.3">
      <c r="B43" s="4" t="s">
        <v>565</v>
      </c>
      <c r="C43" s="4" t="s">
        <v>688</v>
      </c>
      <c r="D43" s="4" t="s">
        <v>692</v>
      </c>
      <c r="E43" s="4" t="s">
        <v>947</v>
      </c>
      <c r="F43" s="4" t="s">
        <v>948</v>
      </c>
      <c r="G43" s="4" t="s">
        <v>693</v>
      </c>
      <c r="H43" s="4" t="s">
        <v>691</v>
      </c>
      <c r="I43" s="4" t="s">
        <v>934</v>
      </c>
      <c r="J43" s="4" t="s">
        <v>1064</v>
      </c>
      <c r="K43" s="4" t="s">
        <v>1063</v>
      </c>
    </row>
    <row r="44" spans="1:11" x14ac:dyDescent="0.3">
      <c r="B44" s="4" t="s">
        <v>556</v>
      </c>
      <c r="C44" s="4" t="s">
        <v>688</v>
      </c>
      <c r="D44" s="4" t="s">
        <v>949</v>
      </c>
      <c r="E44" s="4" t="s">
        <v>950</v>
      </c>
      <c r="F44" s="4" t="s">
        <v>951</v>
      </c>
      <c r="G44" s="4" t="s">
        <v>694</v>
      </c>
      <c r="H44" s="4" t="s">
        <v>691</v>
      </c>
      <c r="I44" s="4" t="s">
        <v>934</v>
      </c>
      <c r="J44" s="4" t="s">
        <v>1062</v>
      </c>
      <c r="K44" s="4" t="s">
        <v>1063</v>
      </c>
    </row>
    <row r="45" spans="1:11" x14ac:dyDescent="0.3">
      <c r="B45" s="4" t="s">
        <v>548</v>
      </c>
      <c r="C45" s="4" t="s">
        <v>688</v>
      </c>
      <c r="D45" s="4" t="s">
        <v>952</v>
      </c>
      <c r="E45" s="4" t="s">
        <v>953</v>
      </c>
      <c r="F45" s="4" t="s">
        <v>954</v>
      </c>
      <c r="G45" s="4" t="s">
        <v>695</v>
      </c>
      <c r="H45" s="4" t="s">
        <v>691</v>
      </c>
      <c r="I45" s="4" t="s">
        <v>934</v>
      </c>
      <c r="J45" s="4" t="s">
        <v>1065</v>
      </c>
      <c r="K45" s="4" t="s">
        <v>1063</v>
      </c>
    </row>
    <row r="46" spans="1:11" x14ac:dyDescent="0.3">
      <c r="B46" s="4" t="s">
        <v>534</v>
      </c>
      <c r="C46" s="4" t="s">
        <v>688</v>
      </c>
      <c r="D46" s="4" t="s">
        <v>696</v>
      </c>
      <c r="E46" s="4" t="s">
        <v>955</v>
      </c>
      <c r="F46" s="4" t="s">
        <v>956</v>
      </c>
      <c r="G46" s="4" t="s">
        <v>697</v>
      </c>
      <c r="H46" s="4" t="s">
        <v>691</v>
      </c>
      <c r="I46" s="4" t="s">
        <v>934</v>
      </c>
      <c r="J46" s="4" t="s">
        <v>1064</v>
      </c>
      <c r="K46" s="4" t="s">
        <v>1063</v>
      </c>
    </row>
    <row r="47" spans="1:11" x14ac:dyDescent="0.3">
      <c r="B47" s="4" t="s">
        <v>567</v>
      </c>
      <c r="C47" s="4" t="s">
        <v>688</v>
      </c>
      <c r="D47" s="4" t="s">
        <v>698</v>
      </c>
      <c r="E47" s="4" t="s">
        <v>957</v>
      </c>
      <c r="F47" s="4" t="s">
        <v>958</v>
      </c>
      <c r="G47" s="4" t="s">
        <v>699</v>
      </c>
      <c r="H47" s="4" t="s">
        <v>691</v>
      </c>
      <c r="I47" s="4" t="s">
        <v>934</v>
      </c>
      <c r="J47" s="4" t="s">
        <v>1062</v>
      </c>
      <c r="K47" s="4" t="s">
        <v>1063</v>
      </c>
    </row>
    <row r="48" spans="1:11" x14ac:dyDescent="0.3">
      <c r="B48" s="4" t="s">
        <v>540</v>
      </c>
      <c r="C48" s="4" t="s">
        <v>700</v>
      </c>
      <c r="D48" s="4" t="s">
        <v>959</v>
      </c>
      <c r="E48" s="4" t="s">
        <v>960</v>
      </c>
      <c r="F48" s="4" t="s">
        <v>961</v>
      </c>
      <c r="G48" s="4" t="s">
        <v>695</v>
      </c>
      <c r="H48" s="4" t="s">
        <v>691</v>
      </c>
      <c r="I48" s="4" t="s">
        <v>1066</v>
      </c>
      <c r="J48" s="4" t="s">
        <v>1067</v>
      </c>
      <c r="K48" s="4" t="s">
        <v>1063</v>
      </c>
    </row>
    <row r="49" spans="1:11" x14ac:dyDescent="0.3">
      <c r="B49" s="4" t="s">
        <v>546</v>
      </c>
      <c r="C49" s="4" t="s">
        <v>701</v>
      </c>
      <c r="D49" s="4" t="s">
        <v>962</v>
      </c>
      <c r="E49" s="4" t="s">
        <v>702</v>
      </c>
      <c r="F49" s="4" t="s">
        <v>703</v>
      </c>
      <c r="G49" s="4" t="s">
        <v>704</v>
      </c>
      <c r="H49" s="4" t="s">
        <v>691</v>
      </c>
      <c r="I49" s="4" t="s">
        <v>1068</v>
      </c>
      <c r="J49" s="4" t="s">
        <v>1069</v>
      </c>
      <c r="K49" s="4" t="s">
        <v>1063</v>
      </c>
    </row>
    <row r="51" spans="1:11" x14ac:dyDescent="0.3">
      <c r="A51" t="s">
        <v>574</v>
      </c>
    </row>
    <row r="52" spans="1:11" x14ac:dyDescent="0.3">
      <c r="A52" t="s">
        <v>569</v>
      </c>
    </row>
    <row r="53" spans="1:11" x14ac:dyDescent="0.3">
      <c r="B53" s="4" t="s">
        <v>526</v>
      </c>
      <c r="C53" s="4" t="s">
        <v>581</v>
      </c>
      <c r="D53" s="4" t="s">
        <v>582</v>
      </c>
      <c r="E53" s="4" t="s">
        <v>583</v>
      </c>
      <c r="F53" s="4" t="s">
        <v>584</v>
      </c>
      <c r="G53" s="4" t="s">
        <v>1053</v>
      </c>
      <c r="H53" s="4" t="s">
        <v>586</v>
      </c>
      <c r="I53" s="4" t="s">
        <v>587</v>
      </c>
      <c r="J53" s="4" t="s">
        <v>588</v>
      </c>
      <c r="K53" s="4"/>
    </row>
    <row r="54" spans="1:11" x14ac:dyDescent="0.3">
      <c r="B54" s="4" t="s">
        <v>560</v>
      </c>
      <c r="C54" s="4" t="s">
        <v>589</v>
      </c>
      <c r="D54" s="4" t="s">
        <v>590</v>
      </c>
      <c r="E54" s="4" t="s">
        <v>1054</v>
      </c>
      <c r="F54" s="4" t="s">
        <v>591</v>
      </c>
      <c r="G54" s="4" t="s">
        <v>705</v>
      </c>
      <c r="H54" s="4" t="s">
        <v>706</v>
      </c>
      <c r="I54" s="4" t="s">
        <v>594</v>
      </c>
      <c r="J54" s="4" t="s">
        <v>707</v>
      </c>
    </row>
    <row r="55" spans="1:11" x14ac:dyDescent="0.3">
      <c r="B55" s="4" t="s">
        <v>534</v>
      </c>
      <c r="C55" s="4" t="s">
        <v>603</v>
      </c>
      <c r="D55" s="4" t="s">
        <v>596</v>
      </c>
      <c r="E55" s="4" t="s">
        <v>1055</v>
      </c>
      <c r="F55" s="4" t="s">
        <v>591</v>
      </c>
      <c r="G55" s="4" t="s">
        <v>708</v>
      </c>
      <c r="H55" s="4" t="s">
        <v>608</v>
      </c>
      <c r="I55" s="4" t="s">
        <v>594</v>
      </c>
      <c r="J55" s="4" t="s">
        <v>594</v>
      </c>
    </row>
    <row r="56" spans="1:11" x14ac:dyDescent="0.3">
      <c r="B56" s="4" t="s">
        <v>563</v>
      </c>
      <c r="C56" s="4" t="s">
        <v>603</v>
      </c>
      <c r="D56" s="4" t="s">
        <v>604</v>
      </c>
      <c r="E56" s="4" t="s">
        <v>1056</v>
      </c>
      <c r="F56" s="4" t="s">
        <v>591</v>
      </c>
      <c r="G56" s="4" t="s">
        <v>709</v>
      </c>
      <c r="H56" s="4" t="s">
        <v>710</v>
      </c>
      <c r="I56" s="4" t="s">
        <v>711</v>
      </c>
      <c r="J56" s="4" t="s">
        <v>711</v>
      </c>
    </row>
    <row r="57" spans="1:11" x14ac:dyDescent="0.3">
      <c r="B57" s="4" t="s">
        <v>538</v>
      </c>
      <c r="C57" s="4" t="s">
        <v>595</v>
      </c>
      <c r="D57" s="4" t="s">
        <v>600</v>
      </c>
      <c r="E57" s="4" t="s">
        <v>1057</v>
      </c>
      <c r="F57" s="4" t="s">
        <v>591</v>
      </c>
      <c r="G57" s="4" t="s">
        <v>712</v>
      </c>
      <c r="H57" s="4" t="s">
        <v>713</v>
      </c>
      <c r="I57" s="4" t="s">
        <v>594</v>
      </c>
      <c r="J57" s="4" t="s">
        <v>594</v>
      </c>
    </row>
    <row r="58" spans="1:11" x14ac:dyDescent="0.3">
      <c r="B58" s="4" t="s">
        <v>532</v>
      </c>
      <c r="C58" s="4" t="s">
        <v>603</v>
      </c>
      <c r="D58" s="4" t="s">
        <v>596</v>
      </c>
      <c r="E58" s="4" t="s">
        <v>1055</v>
      </c>
      <c r="F58" s="4" t="s">
        <v>591</v>
      </c>
      <c r="G58" s="4" t="s">
        <v>714</v>
      </c>
      <c r="H58" s="4" t="s">
        <v>715</v>
      </c>
      <c r="I58" s="4" t="s">
        <v>594</v>
      </c>
      <c r="J58" s="4" t="s">
        <v>594</v>
      </c>
    </row>
    <row r="59" spans="1:11" x14ac:dyDescent="0.3">
      <c r="B59" s="4" t="s">
        <v>558</v>
      </c>
      <c r="C59" s="4" t="s">
        <v>603</v>
      </c>
      <c r="D59" s="4" t="s">
        <v>604</v>
      </c>
      <c r="E59" s="4" t="s">
        <v>1056</v>
      </c>
      <c r="F59" s="4" t="s">
        <v>591</v>
      </c>
      <c r="G59" s="4" t="s">
        <v>716</v>
      </c>
      <c r="H59" s="4" t="s">
        <v>717</v>
      </c>
      <c r="I59" s="4" t="s">
        <v>594</v>
      </c>
      <c r="J59" s="4" t="s">
        <v>594</v>
      </c>
    </row>
    <row r="60" spans="1:11" x14ac:dyDescent="0.3">
      <c r="B60" s="4" t="s">
        <v>536</v>
      </c>
      <c r="C60" s="4" t="s">
        <v>589</v>
      </c>
      <c r="D60" s="4" t="s">
        <v>600</v>
      </c>
      <c r="E60" s="4" t="s">
        <v>1057</v>
      </c>
      <c r="F60" s="4" t="s">
        <v>591</v>
      </c>
      <c r="G60" s="4" t="s">
        <v>718</v>
      </c>
      <c r="H60" s="4" t="s">
        <v>719</v>
      </c>
      <c r="I60" s="4" t="s">
        <v>720</v>
      </c>
      <c r="J60" s="4" t="s">
        <v>720</v>
      </c>
    </row>
    <row r="61" spans="1:11" x14ac:dyDescent="0.3">
      <c r="B61" s="4" t="s">
        <v>542</v>
      </c>
      <c r="C61" s="4" t="s">
        <v>603</v>
      </c>
      <c r="D61" s="4" t="s">
        <v>596</v>
      </c>
      <c r="E61" s="4" t="s">
        <v>1055</v>
      </c>
      <c r="F61" s="4" t="s">
        <v>591</v>
      </c>
      <c r="G61" s="4" t="s">
        <v>721</v>
      </c>
      <c r="H61" s="4" t="s">
        <v>722</v>
      </c>
      <c r="I61" s="4" t="s">
        <v>723</v>
      </c>
      <c r="J61" s="4" t="s">
        <v>594</v>
      </c>
    </row>
    <row r="62" spans="1:11" x14ac:dyDescent="0.3">
      <c r="B62" s="4" t="s">
        <v>548</v>
      </c>
      <c r="C62" s="4" t="s">
        <v>603</v>
      </c>
      <c r="D62" s="4" t="s">
        <v>604</v>
      </c>
      <c r="E62" s="4" t="s">
        <v>1056</v>
      </c>
      <c r="F62" s="4" t="s">
        <v>591</v>
      </c>
      <c r="G62" s="4" t="s">
        <v>724</v>
      </c>
      <c r="H62" s="4" t="s">
        <v>606</v>
      </c>
      <c r="I62" s="4" t="s">
        <v>594</v>
      </c>
      <c r="J62" s="4" t="s">
        <v>594</v>
      </c>
    </row>
    <row r="63" spans="1:11" x14ac:dyDescent="0.3">
      <c r="B63" s="4" t="s">
        <v>554</v>
      </c>
      <c r="C63" s="4" t="s">
        <v>725</v>
      </c>
      <c r="D63" s="4" t="s">
        <v>600</v>
      </c>
      <c r="E63" s="4" t="s">
        <v>1057</v>
      </c>
      <c r="F63" s="4" t="s">
        <v>591</v>
      </c>
      <c r="G63" s="4" t="s">
        <v>726</v>
      </c>
      <c r="H63" s="4" t="s">
        <v>727</v>
      </c>
      <c r="I63" s="4" t="s">
        <v>723</v>
      </c>
      <c r="J63" s="4" t="s">
        <v>723</v>
      </c>
    </row>
    <row r="65" spans="1:11" x14ac:dyDescent="0.3">
      <c r="B65" s="4" t="s">
        <v>526</v>
      </c>
      <c r="C65" s="4" t="s">
        <v>585</v>
      </c>
      <c r="D65" s="4" t="s">
        <v>617</v>
      </c>
      <c r="E65" s="4" t="s">
        <v>618</v>
      </c>
      <c r="F65" s="4" t="s">
        <v>619</v>
      </c>
      <c r="G65" s="4" t="s">
        <v>620</v>
      </c>
      <c r="H65" s="4" t="s">
        <v>621</v>
      </c>
      <c r="I65" s="4" t="s">
        <v>622</v>
      </c>
      <c r="J65" s="4" t="s">
        <v>623</v>
      </c>
    </row>
    <row r="66" spans="1:11" x14ac:dyDescent="0.3">
      <c r="B66" s="4" t="s">
        <v>560</v>
      </c>
      <c r="C66" s="4" t="s">
        <v>728</v>
      </c>
      <c r="D66" s="4" t="s">
        <v>1070</v>
      </c>
      <c r="E66" s="4" t="s">
        <v>928</v>
      </c>
      <c r="F66" s="4" t="s">
        <v>934</v>
      </c>
      <c r="G66" s="4" t="s">
        <v>964</v>
      </c>
      <c r="H66" s="4" t="s">
        <v>630</v>
      </c>
      <c r="I66" s="4" t="s">
        <v>625</v>
      </c>
      <c r="J66" s="4" t="s">
        <v>626</v>
      </c>
      <c r="K66" s="4" t="s">
        <v>627</v>
      </c>
    </row>
    <row r="67" spans="1:11" x14ac:dyDescent="0.3">
      <c r="B67" s="4" t="s">
        <v>534</v>
      </c>
      <c r="C67" s="4" t="s">
        <v>591</v>
      </c>
      <c r="D67" s="4" t="s">
        <v>1060</v>
      </c>
      <c r="E67" s="4" t="s">
        <v>928</v>
      </c>
      <c r="F67" s="4" t="s">
        <v>939</v>
      </c>
      <c r="G67" s="4" t="s">
        <v>941</v>
      </c>
      <c r="H67" s="4" t="s">
        <v>631</v>
      </c>
      <c r="I67" s="4" t="s">
        <v>625</v>
      </c>
      <c r="J67" s="4" t="s">
        <v>626</v>
      </c>
      <c r="K67" s="4" t="s">
        <v>627</v>
      </c>
    </row>
    <row r="68" spans="1:11" x14ac:dyDescent="0.3">
      <c r="B68" s="4" t="s">
        <v>563</v>
      </c>
      <c r="C68" s="4" t="s">
        <v>591</v>
      </c>
      <c r="D68" s="4" t="s">
        <v>1060</v>
      </c>
      <c r="E68" s="4" t="s">
        <v>928</v>
      </c>
      <c r="F68" s="4" t="s">
        <v>939</v>
      </c>
      <c r="G68" s="4" t="s">
        <v>942</v>
      </c>
      <c r="H68" s="4" t="s">
        <v>629</v>
      </c>
      <c r="I68" s="4" t="s">
        <v>625</v>
      </c>
      <c r="J68" s="4" t="s">
        <v>626</v>
      </c>
      <c r="K68" s="4" t="s">
        <v>627</v>
      </c>
    </row>
    <row r="69" spans="1:11" x14ac:dyDescent="0.3">
      <c r="B69" s="4" t="s">
        <v>538</v>
      </c>
      <c r="C69" s="4" t="s">
        <v>624</v>
      </c>
      <c r="D69" s="4" t="s">
        <v>1058</v>
      </c>
      <c r="E69" s="4" t="s">
        <v>928</v>
      </c>
      <c r="F69" s="4" t="s">
        <v>936</v>
      </c>
      <c r="G69" s="4" t="s">
        <v>938</v>
      </c>
      <c r="H69" s="4" t="s">
        <v>630</v>
      </c>
      <c r="I69" s="4" t="s">
        <v>625</v>
      </c>
      <c r="J69" s="4" t="s">
        <v>626</v>
      </c>
      <c r="K69" s="4" t="s">
        <v>627</v>
      </c>
    </row>
    <row r="70" spans="1:11" x14ac:dyDescent="0.3">
      <c r="B70" s="4" t="s">
        <v>532</v>
      </c>
      <c r="C70" s="4" t="s">
        <v>728</v>
      </c>
      <c r="D70" s="4" t="s">
        <v>1070</v>
      </c>
      <c r="E70" s="4" t="s">
        <v>928</v>
      </c>
      <c r="F70" s="4" t="s">
        <v>934</v>
      </c>
      <c r="G70" s="4" t="s">
        <v>965</v>
      </c>
      <c r="H70" s="4" t="s">
        <v>630</v>
      </c>
      <c r="I70" s="4" t="s">
        <v>625</v>
      </c>
      <c r="J70" s="4" t="s">
        <v>626</v>
      </c>
      <c r="K70" s="4" t="s">
        <v>627</v>
      </c>
    </row>
    <row r="71" spans="1:11" x14ac:dyDescent="0.3">
      <c r="B71" s="4" t="s">
        <v>558</v>
      </c>
      <c r="C71" s="4" t="s">
        <v>728</v>
      </c>
      <c r="D71" s="4" t="s">
        <v>1070</v>
      </c>
      <c r="E71" s="4" t="s">
        <v>928</v>
      </c>
      <c r="F71" s="4" t="s">
        <v>939</v>
      </c>
      <c r="G71" s="4" t="s">
        <v>938</v>
      </c>
      <c r="H71" s="4" t="s">
        <v>630</v>
      </c>
      <c r="I71" s="4" t="s">
        <v>625</v>
      </c>
      <c r="J71" s="4" t="s">
        <v>626</v>
      </c>
      <c r="K71" s="4" t="s">
        <v>627</v>
      </c>
    </row>
    <row r="72" spans="1:11" x14ac:dyDescent="0.3">
      <c r="B72" s="4" t="s">
        <v>536</v>
      </c>
      <c r="C72" s="4" t="s">
        <v>728</v>
      </c>
      <c r="D72" s="4" t="s">
        <v>1070</v>
      </c>
      <c r="E72" s="4" t="s">
        <v>928</v>
      </c>
      <c r="F72" s="4" t="s">
        <v>936</v>
      </c>
      <c r="G72" s="4" t="s">
        <v>938</v>
      </c>
      <c r="H72" s="4" t="s">
        <v>630</v>
      </c>
      <c r="I72" s="4" t="s">
        <v>625</v>
      </c>
      <c r="J72" s="4" t="s">
        <v>626</v>
      </c>
      <c r="K72" s="4" t="s">
        <v>627</v>
      </c>
    </row>
    <row r="73" spans="1:11" x14ac:dyDescent="0.3">
      <c r="B73" s="4" t="s">
        <v>542</v>
      </c>
      <c r="C73" s="4" t="s">
        <v>728</v>
      </c>
      <c r="D73" s="4" t="s">
        <v>1070</v>
      </c>
      <c r="E73" s="4" t="s">
        <v>928</v>
      </c>
      <c r="F73" s="4" t="s">
        <v>939</v>
      </c>
      <c r="G73" s="4" t="s">
        <v>966</v>
      </c>
      <c r="H73" s="4" t="s">
        <v>1059</v>
      </c>
      <c r="I73" s="4" t="s">
        <v>625</v>
      </c>
      <c r="J73" s="4" t="s">
        <v>626</v>
      </c>
      <c r="K73" s="4" t="s">
        <v>627</v>
      </c>
    </row>
    <row r="74" spans="1:11" x14ac:dyDescent="0.3">
      <c r="B74" s="4" t="s">
        <v>548</v>
      </c>
      <c r="C74" s="4" t="s">
        <v>728</v>
      </c>
      <c r="D74" s="4" t="s">
        <v>1070</v>
      </c>
      <c r="E74" s="4" t="s">
        <v>928</v>
      </c>
      <c r="F74" s="4" t="s">
        <v>939</v>
      </c>
      <c r="G74" s="4" t="s">
        <v>940</v>
      </c>
      <c r="H74" s="4" t="s">
        <v>1059</v>
      </c>
      <c r="I74" s="4" t="s">
        <v>625</v>
      </c>
      <c r="J74" s="4" t="s">
        <v>626</v>
      </c>
      <c r="K74" s="4" t="s">
        <v>627</v>
      </c>
    </row>
    <row r="75" spans="1:11" x14ac:dyDescent="0.3">
      <c r="B75" s="4" t="s">
        <v>554</v>
      </c>
      <c r="C75" s="4" t="s">
        <v>728</v>
      </c>
      <c r="D75" s="4" t="s">
        <v>1070</v>
      </c>
      <c r="E75" s="4" t="s">
        <v>928</v>
      </c>
      <c r="F75" s="4" t="s">
        <v>936</v>
      </c>
      <c r="G75" s="4" t="s">
        <v>938</v>
      </c>
      <c r="H75" s="4" t="s">
        <v>630</v>
      </c>
      <c r="I75" s="4" t="s">
        <v>625</v>
      </c>
      <c r="J75" s="4" t="s">
        <v>626</v>
      </c>
      <c r="K75" s="4" t="s">
        <v>627</v>
      </c>
    </row>
    <row r="77" spans="1:11" x14ac:dyDescent="0.3">
      <c r="A77" t="s">
        <v>570</v>
      </c>
    </row>
    <row r="78" spans="1:11" x14ac:dyDescent="0.3">
      <c r="B78" s="4" t="s">
        <v>633</v>
      </c>
      <c r="C78" s="4" t="s">
        <v>634</v>
      </c>
      <c r="D78" s="4" t="s">
        <v>929</v>
      </c>
      <c r="E78" s="4" t="s">
        <v>930</v>
      </c>
      <c r="F78" s="4" t="s">
        <v>931</v>
      </c>
      <c r="G78" s="4" t="s">
        <v>932</v>
      </c>
    </row>
    <row r="79" spans="1:11" x14ac:dyDescent="0.3">
      <c r="B79" s="4" t="s">
        <v>928</v>
      </c>
      <c r="C79" s="4" t="s">
        <v>625</v>
      </c>
      <c r="D79" s="4" t="s">
        <v>560</v>
      </c>
      <c r="E79" s="4" t="s">
        <v>534</v>
      </c>
      <c r="F79" s="4" t="s">
        <v>729</v>
      </c>
      <c r="G79" s="4" t="s">
        <v>730</v>
      </c>
    </row>
    <row r="80" spans="1:11" x14ac:dyDescent="0.3">
      <c r="B80" s="4" t="s">
        <v>929</v>
      </c>
      <c r="C80" s="4" t="s">
        <v>625</v>
      </c>
      <c r="D80" s="4" t="s">
        <v>625</v>
      </c>
      <c r="E80" s="4" t="s">
        <v>731</v>
      </c>
      <c r="F80" s="4" t="s">
        <v>732</v>
      </c>
      <c r="G80" s="4" t="s">
        <v>536</v>
      </c>
    </row>
    <row r="81" spans="1:8" x14ac:dyDescent="0.3">
      <c r="B81" s="4" t="s">
        <v>930</v>
      </c>
      <c r="C81" s="4" t="s">
        <v>625</v>
      </c>
      <c r="D81" s="4" t="s">
        <v>625</v>
      </c>
      <c r="E81" s="4" t="s">
        <v>733</v>
      </c>
      <c r="F81" s="4" t="s">
        <v>734</v>
      </c>
      <c r="G81" s="4" t="s">
        <v>735</v>
      </c>
    </row>
    <row r="83" spans="1:8" x14ac:dyDescent="0.3">
      <c r="A83" t="s">
        <v>571</v>
      </c>
    </row>
    <row r="84" spans="1:8" x14ac:dyDescent="0.3">
      <c r="B84" s="4" t="s">
        <v>526</v>
      </c>
      <c r="C84" s="4" t="s">
        <v>1098</v>
      </c>
      <c r="D84" s="4" t="s">
        <v>640</v>
      </c>
      <c r="E84" s="4" t="s">
        <v>1099</v>
      </c>
      <c r="F84" s="4" t="s">
        <v>641</v>
      </c>
      <c r="G84" s="4" t="s">
        <v>642</v>
      </c>
      <c r="H84" s="4" t="s">
        <v>643</v>
      </c>
    </row>
    <row r="85" spans="1:8" x14ac:dyDescent="0.3">
      <c r="B85" s="4" t="s">
        <v>560</v>
      </c>
      <c r="C85" s="4" t="s">
        <v>736</v>
      </c>
      <c r="D85" s="4" t="s">
        <v>737</v>
      </c>
      <c r="E85" s="4" t="s">
        <v>738</v>
      </c>
      <c r="F85" s="4" t="s">
        <v>739</v>
      </c>
      <c r="G85" s="4" t="s">
        <v>740</v>
      </c>
      <c r="H85" s="4" t="s">
        <v>649</v>
      </c>
    </row>
    <row r="86" spans="1:8" x14ac:dyDescent="0.3">
      <c r="B86" s="4" t="s">
        <v>534</v>
      </c>
      <c r="C86" s="4" t="s">
        <v>741</v>
      </c>
      <c r="D86" s="4" t="s">
        <v>742</v>
      </c>
      <c r="E86" s="4" t="s">
        <v>743</v>
      </c>
      <c r="F86" s="4" t="s">
        <v>744</v>
      </c>
      <c r="G86" s="4" t="s">
        <v>745</v>
      </c>
      <c r="H86" s="4" t="s">
        <v>649</v>
      </c>
    </row>
    <row r="87" spans="1:8" x14ac:dyDescent="0.3">
      <c r="B87" s="4" t="s">
        <v>563</v>
      </c>
      <c r="C87" s="4" t="s">
        <v>741</v>
      </c>
      <c r="D87" s="4" t="s">
        <v>746</v>
      </c>
      <c r="E87" s="4" t="s">
        <v>747</v>
      </c>
      <c r="F87" s="4" t="s">
        <v>748</v>
      </c>
      <c r="G87" s="4" t="s">
        <v>749</v>
      </c>
      <c r="H87" s="4" t="s">
        <v>649</v>
      </c>
    </row>
    <row r="88" spans="1:8" x14ac:dyDescent="0.3">
      <c r="B88" s="4" t="s">
        <v>538</v>
      </c>
      <c r="C88" s="4" t="s">
        <v>750</v>
      </c>
      <c r="D88" s="4" t="s">
        <v>751</v>
      </c>
      <c r="E88" s="4" t="s">
        <v>752</v>
      </c>
      <c r="F88" s="4" t="s">
        <v>753</v>
      </c>
      <c r="G88" s="4" t="s">
        <v>754</v>
      </c>
      <c r="H88" s="4" t="s">
        <v>649</v>
      </c>
    </row>
    <row r="89" spans="1:8" x14ac:dyDescent="0.3">
      <c r="B89" s="4" t="s">
        <v>532</v>
      </c>
      <c r="C89" s="4" t="s">
        <v>755</v>
      </c>
      <c r="D89" s="4" t="s">
        <v>737</v>
      </c>
      <c r="E89" s="4" t="s">
        <v>756</v>
      </c>
      <c r="F89" s="4" t="s">
        <v>757</v>
      </c>
      <c r="G89" s="4" t="s">
        <v>758</v>
      </c>
      <c r="H89" s="4" t="s">
        <v>649</v>
      </c>
    </row>
    <row r="90" spans="1:8" x14ac:dyDescent="0.3">
      <c r="B90" s="4" t="s">
        <v>558</v>
      </c>
      <c r="C90" s="4" t="s">
        <v>659</v>
      </c>
      <c r="D90" s="4" t="s">
        <v>759</v>
      </c>
      <c r="E90" s="4" t="s">
        <v>760</v>
      </c>
      <c r="F90" s="4" t="s">
        <v>761</v>
      </c>
      <c r="G90" s="4" t="s">
        <v>762</v>
      </c>
      <c r="H90" s="4" t="s">
        <v>763</v>
      </c>
    </row>
    <row r="91" spans="1:8" x14ac:dyDescent="0.3">
      <c r="B91" s="4" t="s">
        <v>536</v>
      </c>
      <c r="C91" s="4" t="s">
        <v>764</v>
      </c>
      <c r="D91" s="4" t="s">
        <v>737</v>
      </c>
      <c r="E91" s="4" t="s">
        <v>765</v>
      </c>
      <c r="F91" s="4" t="s">
        <v>766</v>
      </c>
      <c r="G91" s="4" t="s">
        <v>767</v>
      </c>
      <c r="H91" s="4" t="s">
        <v>649</v>
      </c>
    </row>
    <row r="92" spans="1:8" x14ac:dyDescent="0.3">
      <c r="B92" s="4" t="s">
        <v>542</v>
      </c>
      <c r="C92" s="4" t="s">
        <v>768</v>
      </c>
      <c r="D92" s="4" t="s">
        <v>769</v>
      </c>
      <c r="E92" s="4" t="s">
        <v>770</v>
      </c>
      <c r="F92" s="4" t="s">
        <v>771</v>
      </c>
      <c r="G92" s="4" t="s">
        <v>772</v>
      </c>
      <c r="H92" s="4" t="s">
        <v>649</v>
      </c>
    </row>
    <row r="93" spans="1:8" x14ac:dyDescent="0.3">
      <c r="B93" s="4" t="s">
        <v>548</v>
      </c>
      <c r="C93" s="4" t="s">
        <v>659</v>
      </c>
      <c r="D93" s="4" t="s">
        <v>660</v>
      </c>
      <c r="E93" s="4" t="s">
        <v>661</v>
      </c>
      <c r="F93" s="4" t="s">
        <v>662</v>
      </c>
      <c r="G93" s="4" t="s">
        <v>663</v>
      </c>
      <c r="H93" s="4" t="s">
        <v>649</v>
      </c>
    </row>
    <row r="94" spans="1:8" x14ac:dyDescent="0.3">
      <c r="B94" s="4" t="s">
        <v>554</v>
      </c>
      <c r="C94" s="4" t="s">
        <v>773</v>
      </c>
      <c r="D94" s="4" t="s">
        <v>737</v>
      </c>
      <c r="E94" s="4" t="s">
        <v>774</v>
      </c>
      <c r="F94" s="4" t="s">
        <v>775</v>
      </c>
      <c r="G94" s="4" t="s">
        <v>776</v>
      </c>
      <c r="H94" s="4" t="s">
        <v>649</v>
      </c>
    </row>
    <row r="96" spans="1:8" x14ac:dyDescent="0.3">
      <c r="A96" t="s">
        <v>575</v>
      </c>
    </row>
    <row r="98" spans="1:11" x14ac:dyDescent="0.3">
      <c r="A98" t="s">
        <v>569</v>
      </c>
    </row>
    <row r="99" spans="1:11" x14ac:dyDescent="0.3">
      <c r="B99" s="4" t="s">
        <v>526</v>
      </c>
      <c r="C99" s="4" t="s">
        <v>581</v>
      </c>
      <c r="D99" s="4" t="s">
        <v>582</v>
      </c>
      <c r="E99" s="4" t="s">
        <v>583</v>
      </c>
      <c r="F99" s="4" t="s">
        <v>584</v>
      </c>
      <c r="G99" s="4" t="s">
        <v>1053</v>
      </c>
      <c r="H99" s="4" t="s">
        <v>586</v>
      </c>
      <c r="I99" s="4" t="s">
        <v>587</v>
      </c>
      <c r="J99" s="4" t="s">
        <v>588</v>
      </c>
      <c r="K99" s="4"/>
    </row>
    <row r="100" spans="1:11" x14ac:dyDescent="0.3">
      <c r="B100" s="4" t="s">
        <v>528</v>
      </c>
      <c r="C100" s="4" t="s">
        <v>589</v>
      </c>
      <c r="D100" s="4" t="s">
        <v>590</v>
      </c>
      <c r="E100" s="4" t="s">
        <v>1054</v>
      </c>
      <c r="F100" s="4" t="s">
        <v>591</v>
      </c>
      <c r="G100" s="4" t="s">
        <v>777</v>
      </c>
      <c r="H100" s="4" t="s">
        <v>593</v>
      </c>
      <c r="I100" s="4" t="s">
        <v>594</v>
      </c>
      <c r="J100" s="4" t="s">
        <v>594</v>
      </c>
    </row>
    <row r="101" spans="1:11" x14ac:dyDescent="0.3">
      <c r="B101" s="4" t="s">
        <v>534</v>
      </c>
      <c r="C101" s="4" t="s">
        <v>603</v>
      </c>
      <c r="D101" s="4" t="s">
        <v>596</v>
      </c>
      <c r="E101" s="4" t="s">
        <v>1055</v>
      </c>
      <c r="F101" s="4" t="s">
        <v>591</v>
      </c>
      <c r="G101" s="4" t="s">
        <v>778</v>
      </c>
      <c r="H101" s="4" t="s">
        <v>608</v>
      </c>
      <c r="I101" s="4" t="s">
        <v>594</v>
      </c>
      <c r="J101" s="4" t="s">
        <v>594</v>
      </c>
    </row>
    <row r="102" spans="1:11" x14ac:dyDescent="0.3">
      <c r="B102" s="4" t="s">
        <v>563</v>
      </c>
      <c r="C102" s="4" t="s">
        <v>603</v>
      </c>
      <c r="D102" s="4" t="s">
        <v>604</v>
      </c>
      <c r="E102" s="4" t="s">
        <v>1056</v>
      </c>
      <c r="F102" s="4" t="s">
        <v>591</v>
      </c>
      <c r="G102" s="4" t="s">
        <v>709</v>
      </c>
      <c r="H102" s="4" t="s">
        <v>710</v>
      </c>
      <c r="I102" s="4" t="s">
        <v>711</v>
      </c>
      <c r="J102" s="4" t="s">
        <v>711</v>
      </c>
    </row>
    <row r="103" spans="1:11" x14ac:dyDescent="0.3">
      <c r="B103" s="4" t="s">
        <v>536</v>
      </c>
      <c r="C103" s="4" t="s">
        <v>589</v>
      </c>
      <c r="D103" s="4" t="s">
        <v>600</v>
      </c>
      <c r="E103" s="4" t="s">
        <v>1057</v>
      </c>
      <c r="F103" s="4" t="s">
        <v>591</v>
      </c>
      <c r="G103" s="4" t="s">
        <v>718</v>
      </c>
      <c r="H103" s="4" t="s">
        <v>719</v>
      </c>
      <c r="I103" s="4" t="s">
        <v>720</v>
      </c>
      <c r="J103" s="4" t="s">
        <v>720</v>
      </c>
    </row>
    <row r="104" spans="1:11" x14ac:dyDescent="0.3">
      <c r="B104" s="4" t="s">
        <v>532</v>
      </c>
      <c r="C104" s="4" t="s">
        <v>603</v>
      </c>
      <c r="D104" s="4" t="s">
        <v>596</v>
      </c>
      <c r="E104" s="4" t="s">
        <v>1055</v>
      </c>
      <c r="F104" s="4" t="s">
        <v>591</v>
      </c>
      <c r="G104" s="4" t="s">
        <v>714</v>
      </c>
      <c r="H104" s="4" t="s">
        <v>715</v>
      </c>
      <c r="I104" s="4" t="s">
        <v>594</v>
      </c>
      <c r="J104" s="4" t="s">
        <v>594</v>
      </c>
    </row>
    <row r="105" spans="1:11" x14ac:dyDescent="0.3">
      <c r="B105" s="4" t="s">
        <v>558</v>
      </c>
      <c r="C105" s="4" t="s">
        <v>603</v>
      </c>
      <c r="D105" s="4" t="s">
        <v>604</v>
      </c>
      <c r="E105" s="4" t="s">
        <v>1056</v>
      </c>
      <c r="F105" s="4" t="s">
        <v>591</v>
      </c>
      <c r="G105" s="4" t="s">
        <v>779</v>
      </c>
      <c r="H105" s="4" t="s">
        <v>717</v>
      </c>
      <c r="I105" s="4" t="s">
        <v>594</v>
      </c>
      <c r="J105" s="4" t="s">
        <v>594</v>
      </c>
    </row>
    <row r="106" spans="1:11" x14ac:dyDescent="0.3">
      <c r="B106" s="4" t="s">
        <v>554</v>
      </c>
      <c r="C106" s="4" t="s">
        <v>725</v>
      </c>
      <c r="D106" s="4" t="s">
        <v>600</v>
      </c>
      <c r="E106" s="4" t="s">
        <v>1057</v>
      </c>
      <c r="F106" s="4" t="s">
        <v>591</v>
      </c>
      <c r="G106" s="4" t="s">
        <v>726</v>
      </c>
      <c r="H106" s="4" t="s">
        <v>727</v>
      </c>
      <c r="I106" s="4" t="s">
        <v>720</v>
      </c>
      <c r="J106" s="4" t="s">
        <v>720</v>
      </c>
    </row>
    <row r="107" spans="1:11" x14ac:dyDescent="0.3">
      <c r="B107" s="4" t="s">
        <v>542</v>
      </c>
      <c r="C107" s="4" t="s">
        <v>603</v>
      </c>
      <c r="D107" s="4" t="s">
        <v>596</v>
      </c>
      <c r="E107" s="4" t="s">
        <v>1055</v>
      </c>
      <c r="F107" s="4" t="s">
        <v>591</v>
      </c>
      <c r="G107" s="4" t="s">
        <v>721</v>
      </c>
      <c r="H107" s="4" t="s">
        <v>722</v>
      </c>
      <c r="I107" s="4" t="s">
        <v>723</v>
      </c>
      <c r="J107" s="4" t="s">
        <v>594</v>
      </c>
    </row>
    <row r="108" spans="1:11" x14ac:dyDescent="0.3">
      <c r="B108" s="4" t="s">
        <v>548</v>
      </c>
      <c r="C108" s="4" t="s">
        <v>603</v>
      </c>
      <c r="D108" s="4" t="s">
        <v>604</v>
      </c>
      <c r="E108" s="4" t="s">
        <v>1056</v>
      </c>
      <c r="F108" s="4" t="s">
        <v>591</v>
      </c>
      <c r="G108" s="4" t="s">
        <v>780</v>
      </c>
      <c r="H108" s="4" t="s">
        <v>606</v>
      </c>
      <c r="I108" s="4" t="s">
        <v>594</v>
      </c>
      <c r="J108" s="4" t="s">
        <v>594</v>
      </c>
    </row>
    <row r="109" spans="1:11" x14ac:dyDescent="0.3">
      <c r="B109" s="4" t="s">
        <v>530</v>
      </c>
      <c r="C109" s="4" t="s">
        <v>589</v>
      </c>
      <c r="D109" s="4" t="s">
        <v>600</v>
      </c>
      <c r="E109" s="4" t="s">
        <v>1057</v>
      </c>
      <c r="F109" s="4" t="s">
        <v>591</v>
      </c>
      <c r="G109" s="4" t="s">
        <v>781</v>
      </c>
      <c r="H109" s="4" t="s">
        <v>782</v>
      </c>
      <c r="I109" s="4" t="s">
        <v>594</v>
      </c>
      <c r="J109" s="4" t="s">
        <v>594</v>
      </c>
    </row>
    <row r="111" spans="1:11" x14ac:dyDescent="0.3">
      <c r="B111" s="4" t="s">
        <v>526</v>
      </c>
      <c r="C111" s="4" t="s">
        <v>585</v>
      </c>
      <c r="D111" s="4" t="s">
        <v>617</v>
      </c>
      <c r="E111" s="4" t="s">
        <v>618</v>
      </c>
      <c r="F111" s="4" t="s">
        <v>619</v>
      </c>
      <c r="G111" s="4" t="s">
        <v>620</v>
      </c>
      <c r="H111" s="4" t="s">
        <v>621</v>
      </c>
      <c r="I111" s="4" t="s">
        <v>622</v>
      </c>
      <c r="J111" s="4" t="s">
        <v>623</v>
      </c>
    </row>
    <row r="112" spans="1:11" x14ac:dyDescent="0.3">
      <c r="B112" s="4" t="s">
        <v>528</v>
      </c>
      <c r="C112" s="4" t="s">
        <v>624</v>
      </c>
      <c r="D112" s="4" t="s">
        <v>1058</v>
      </c>
      <c r="E112" s="4" t="s">
        <v>928</v>
      </c>
      <c r="F112" s="4" t="s">
        <v>934</v>
      </c>
      <c r="G112" s="4" t="s">
        <v>935</v>
      </c>
      <c r="H112" s="4" t="s">
        <v>1059</v>
      </c>
      <c r="I112" s="4" t="s">
        <v>625</v>
      </c>
      <c r="J112" s="4" t="s">
        <v>626</v>
      </c>
      <c r="K112" s="4" t="s">
        <v>627</v>
      </c>
    </row>
    <row r="113" spans="1:11" x14ac:dyDescent="0.3">
      <c r="B113" s="4" t="s">
        <v>534</v>
      </c>
      <c r="C113" s="4" t="s">
        <v>591</v>
      </c>
      <c r="D113" s="4" t="s">
        <v>1060</v>
      </c>
      <c r="E113" s="4" t="s">
        <v>928</v>
      </c>
      <c r="F113" s="4" t="s">
        <v>939</v>
      </c>
      <c r="G113" s="4" t="s">
        <v>941</v>
      </c>
      <c r="H113" s="4" t="s">
        <v>631</v>
      </c>
      <c r="I113" s="4" t="s">
        <v>625</v>
      </c>
      <c r="J113" s="4" t="s">
        <v>626</v>
      </c>
      <c r="K113" s="4" t="s">
        <v>627</v>
      </c>
    </row>
    <row r="114" spans="1:11" x14ac:dyDescent="0.3">
      <c r="B114" s="4" t="s">
        <v>563</v>
      </c>
      <c r="C114" s="4" t="s">
        <v>591</v>
      </c>
      <c r="D114" s="4" t="s">
        <v>1060</v>
      </c>
      <c r="E114" s="4" t="s">
        <v>928</v>
      </c>
      <c r="F114" s="4" t="s">
        <v>939</v>
      </c>
      <c r="G114" s="4" t="s">
        <v>942</v>
      </c>
      <c r="H114" s="4" t="s">
        <v>629</v>
      </c>
      <c r="I114" s="4" t="s">
        <v>625</v>
      </c>
      <c r="J114" s="4" t="s">
        <v>626</v>
      </c>
      <c r="K114" s="4" t="s">
        <v>627</v>
      </c>
    </row>
    <row r="115" spans="1:11" x14ac:dyDescent="0.3">
      <c r="B115" s="4" t="s">
        <v>536</v>
      </c>
      <c r="C115" s="4" t="s">
        <v>728</v>
      </c>
      <c r="D115" s="4" t="s">
        <v>1070</v>
      </c>
      <c r="E115" s="4" t="s">
        <v>928</v>
      </c>
      <c r="F115" s="4" t="s">
        <v>936</v>
      </c>
      <c r="G115" s="4" t="s">
        <v>938</v>
      </c>
      <c r="H115" s="4" t="s">
        <v>630</v>
      </c>
      <c r="I115" s="4" t="s">
        <v>625</v>
      </c>
      <c r="J115" s="4" t="s">
        <v>626</v>
      </c>
      <c r="K115" s="4" t="s">
        <v>627</v>
      </c>
    </row>
    <row r="116" spans="1:11" x14ac:dyDescent="0.3">
      <c r="B116" s="4" t="s">
        <v>532</v>
      </c>
      <c r="C116" s="4" t="s">
        <v>624</v>
      </c>
      <c r="D116" s="4" t="s">
        <v>1058</v>
      </c>
      <c r="E116" s="4" t="s">
        <v>928</v>
      </c>
      <c r="F116" s="4" t="s">
        <v>934</v>
      </c>
      <c r="G116" s="4" t="s">
        <v>965</v>
      </c>
      <c r="H116" s="4" t="s">
        <v>630</v>
      </c>
      <c r="I116" s="4" t="s">
        <v>625</v>
      </c>
      <c r="J116" s="4" t="s">
        <v>626</v>
      </c>
      <c r="K116" s="4" t="s">
        <v>627</v>
      </c>
    </row>
    <row r="117" spans="1:11" x14ac:dyDescent="0.3">
      <c r="B117" s="4" t="s">
        <v>558</v>
      </c>
      <c r="C117" s="4" t="s">
        <v>624</v>
      </c>
      <c r="D117" s="4" t="s">
        <v>1058</v>
      </c>
      <c r="E117" s="4" t="s">
        <v>928</v>
      </c>
      <c r="F117" s="4" t="s">
        <v>939</v>
      </c>
      <c r="G117" s="4" t="s">
        <v>938</v>
      </c>
      <c r="H117" s="4" t="s">
        <v>630</v>
      </c>
      <c r="I117" s="4" t="s">
        <v>625</v>
      </c>
      <c r="J117" s="4" t="s">
        <v>626</v>
      </c>
      <c r="K117" s="4" t="s">
        <v>627</v>
      </c>
    </row>
    <row r="118" spans="1:11" x14ac:dyDescent="0.3">
      <c r="B118" s="4" t="s">
        <v>554</v>
      </c>
      <c r="C118" s="4" t="s">
        <v>728</v>
      </c>
      <c r="D118" s="4" t="s">
        <v>1070</v>
      </c>
      <c r="E118" s="4" t="s">
        <v>928</v>
      </c>
      <c r="F118" s="4" t="s">
        <v>936</v>
      </c>
      <c r="G118" s="4" t="s">
        <v>938</v>
      </c>
      <c r="H118" s="4" t="s">
        <v>630</v>
      </c>
      <c r="I118" s="4" t="s">
        <v>625</v>
      </c>
      <c r="J118" s="4" t="s">
        <v>626</v>
      </c>
      <c r="K118" s="4" t="s">
        <v>627</v>
      </c>
    </row>
    <row r="119" spans="1:11" x14ac:dyDescent="0.3">
      <c r="B119" s="4" t="s">
        <v>542</v>
      </c>
      <c r="C119" s="4" t="s">
        <v>728</v>
      </c>
      <c r="D119" s="4" t="s">
        <v>1070</v>
      </c>
      <c r="E119" s="4" t="s">
        <v>928</v>
      </c>
      <c r="F119" s="4" t="s">
        <v>939</v>
      </c>
      <c r="G119" s="4" t="s">
        <v>966</v>
      </c>
      <c r="H119" s="4" t="s">
        <v>1059</v>
      </c>
      <c r="I119" s="4" t="s">
        <v>625</v>
      </c>
      <c r="J119" s="4" t="s">
        <v>626</v>
      </c>
      <c r="K119" s="4" t="s">
        <v>627</v>
      </c>
    </row>
    <row r="120" spans="1:11" x14ac:dyDescent="0.3">
      <c r="B120" s="4" t="s">
        <v>548</v>
      </c>
      <c r="C120" s="4" t="s">
        <v>591</v>
      </c>
      <c r="D120" s="4" t="s">
        <v>1060</v>
      </c>
      <c r="E120" s="4" t="s">
        <v>928</v>
      </c>
      <c r="F120" s="4" t="s">
        <v>939</v>
      </c>
      <c r="G120" s="4" t="s">
        <v>940</v>
      </c>
      <c r="H120" s="4" t="s">
        <v>1059</v>
      </c>
      <c r="I120" s="4" t="s">
        <v>625</v>
      </c>
      <c r="J120" s="4" t="s">
        <v>626</v>
      </c>
      <c r="K120" s="4" t="s">
        <v>627</v>
      </c>
    </row>
    <row r="121" spans="1:11" x14ac:dyDescent="0.3">
      <c r="B121" s="4" t="s">
        <v>530</v>
      </c>
      <c r="C121" s="4" t="s">
        <v>624</v>
      </c>
      <c r="D121" s="4" t="s">
        <v>1058</v>
      </c>
      <c r="E121" s="4" t="s">
        <v>928</v>
      </c>
      <c r="F121" s="4" t="s">
        <v>936</v>
      </c>
      <c r="G121" s="4" t="s">
        <v>967</v>
      </c>
      <c r="H121" s="4" t="s">
        <v>1059</v>
      </c>
      <c r="I121" s="4" t="s">
        <v>625</v>
      </c>
      <c r="J121" s="4" t="s">
        <v>626</v>
      </c>
      <c r="K121" s="4" t="s">
        <v>627</v>
      </c>
    </row>
    <row r="123" spans="1:11" x14ac:dyDescent="0.3">
      <c r="A123" t="s">
        <v>570</v>
      </c>
    </row>
    <row r="124" spans="1:11" x14ac:dyDescent="0.3">
      <c r="B124" s="4" t="s">
        <v>633</v>
      </c>
      <c r="C124" s="4" t="s">
        <v>634</v>
      </c>
      <c r="D124" s="4" t="s">
        <v>929</v>
      </c>
      <c r="E124" s="4" t="s">
        <v>930</v>
      </c>
      <c r="F124" s="4" t="s">
        <v>931</v>
      </c>
      <c r="G124" s="4" t="s">
        <v>932</v>
      </c>
    </row>
    <row r="125" spans="1:11" x14ac:dyDescent="0.3">
      <c r="B125" s="4" t="s">
        <v>928</v>
      </c>
      <c r="C125" s="4" t="s">
        <v>625</v>
      </c>
      <c r="D125" s="4" t="s">
        <v>528</v>
      </c>
      <c r="E125" s="4" t="s">
        <v>534</v>
      </c>
      <c r="F125" s="4" t="s">
        <v>729</v>
      </c>
      <c r="G125" s="4" t="s">
        <v>536</v>
      </c>
    </row>
    <row r="126" spans="1:11" x14ac:dyDescent="0.3">
      <c r="B126" s="4" t="s">
        <v>929</v>
      </c>
      <c r="C126" s="4" t="s">
        <v>625</v>
      </c>
      <c r="D126" s="4" t="s">
        <v>625</v>
      </c>
      <c r="E126" s="4" t="s">
        <v>731</v>
      </c>
      <c r="F126" s="4" t="s">
        <v>732</v>
      </c>
      <c r="G126" s="4" t="s">
        <v>735</v>
      </c>
    </row>
    <row r="127" spans="1:11" x14ac:dyDescent="0.3">
      <c r="B127" s="4" t="s">
        <v>930</v>
      </c>
      <c r="C127" s="4" t="s">
        <v>625</v>
      </c>
      <c r="D127" s="4" t="s">
        <v>625</v>
      </c>
      <c r="E127" s="4" t="s">
        <v>733</v>
      </c>
      <c r="F127" s="4" t="s">
        <v>734</v>
      </c>
      <c r="G127" s="4" t="s">
        <v>530</v>
      </c>
    </row>
    <row r="129" spans="1:11" x14ac:dyDescent="0.3">
      <c r="A129" t="s">
        <v>571</v>
      </c>
    </row>
    <row r="130" spans="1:11" x14ac:dyDescent="0.3">
      <c r="B130" s="4" t="s">
        <v>526</v>
      </c>
      <c r="C130" s="4" t="s">
        <v>1098</v>
      </c>
      <c r="D130" s="4" t="s">
        <v>640</v>
      </c>
      <c r="E130" s="4" t="s">
        <v>1099</v>
      </c>
      <c r="F130" s="4" t="s">
        <v>641</v>
      </c>
      <c r="G130" s="4" t="s">
        <v>642</v>
      </c>
      <c r="H130" s="4" t="s">
        <v>643</v>
      </c>
    </row>
    <row r="131" spans="1:11" x14ac:dyDescent="0.3">
      <c r="B131" s="4" t="s">
        <v>528</v>
      </c>
      <c r="C131" s="4" t="s">
        <v>644</v>
      </c>
      <c r="D131" s="4" t="s">
        <v>645</v>
      </c>
      <c r="E131" s="4" t="s">
        <v>646</v>
      </c>
      <c r="F131" s="4" t="s">
        <v>647</v>
      </c>
      <c r="G131" s="4" t="s">
        <v>648</v>
      </c>
      <c r="H131" s="4" t="s">
        <v>649</v>
      </c>
    </row>
    <row r="132" spans="1:11" x14ac:dyDescent="0.3">
      <c r="B132" s="4" t="s">
        <v>534</v>
      </c>
      <c r="C132" s="4" t="s">
        <v>659</v>
      </c>
      <c r="D132" s="4" t="s">
        <v>783</v>
      </c>
      <c r="E132" s="4" t="s">
        <v>784</v>
      </c>
      <c r="F132" s="4" t="s">
        <v>785</v>
      </c>
      <c r="G132" s="4" t="s">
        <v>786</v>
      </c>
      <c r="H132" s="4" t="s">
        <v>787</v>
      </c>
    </row>
    <row r="133" spans="1:11" x14ac:dyDescent="0.3">
      <c r="B133" s="4" t="s">
        <v>563</v>
      </c>
      <c r="C133" s="4" t="s">
        <v>741</v>
      </c>
      <c r="D133" s="4" t="s">
        <v>746</v>
      </c>
      <c r="E133" s="4" t="s">
        <v>747</v>
      </c>
      <c r="F133" s="4" t="s">
        <v>748</v>
      </c>
      <c r="G133" s="4" t="s">
        <v>749</v>
      </c>
      <c r="H133" s="4" t="s">
        <v>649</v>
      </c>
    </row>
    <row r="134" spans="1:11" x14ac:dyDescent="0.3">
      <c r="B134" s="4" t="s">
        <v>536</v>
      </c>
      <c r="C134" s="4" t="s">
        <v>764</v>
      </c>
      <c r="D134" s="4" t="s">
        <v>737</v>
      </c>
      <c r="E134" s="4" t="s">
        <v>765</v>
      </c>
      <c r="F134" s="4" t="s">
        <v>766</v>
      </c>
      <c r="G134" s="4" t="s">
        <v>767</v>
      </c>
      <c r="H134" s="4" t="s">
        <v>649</v>
      </c>
    </row>
    <row r="135" spans="1:11" x14ac:dyDescent="0.3">
      <c r="B135" s="4" t="s">
        <v>532</v>
      </c>
      <c r="C135" s="4" t="s">
        <v>755</v>
      </c>
      <c r="D135" s="4" t="s">
        <v>737</v>
      </c>
      <c r="E135" s="4" t="s">
        <v>756</v>
      </c>
      <c r="F135" s="4" t="s">
        <v>757</v>
      </c>
      <c r="G135" s="4" t="s">
        <v>758</v>
      </c>
      <c r="H135" s="4" t="s">
        <v>649</v>
      </c>
    </row>
    <row r="136" spans="1:11" x14ac:dyDescent="0.3">
      <c r="B136" s="4" t="s">
        <v>558</v>
      </c>
      <c r="C136" s="4" t="s">
        <v>659</v>
      </c>
      <c r="D136" s="4" t="s">
        <v>759</v>
      </c>
      <c r="E136" s="4" t="s">
        <v>760</v>
      </c>
      <c r="F136" s="4" t="s">
        <v>761</v>
      </c>
      <c r="G136" s="4" t="s">
        <v>762</v>
      </c>
      <c r="H136" s="4" t="s">
        <v>763</v>
      </c>
    </row>
    <row r="137" spans="1:11" x14ac:dyDescent="0.3">
      <c r="B137" s="4" t="s">
        <v>554</v>
      </c>
      <c r="C137" s="4" t="s">
        <v>773</v>
      </c>
      <c r="D137" s="4" t="s">
        <v>737</v>
      </c>
      <c r="E137" s="4" t="s">
        <v>774</v>
      </c>
      <c r="F137" s="4" t="s">
        <v>775</v>
      </c>
      <c r="G137" s="4" t="s">
        <v>776</v>
      </c>
      <c r="H137" s="4" t="s">
        <v>649</v>
      </c>
    </row>
    <row r="138" spans="1:11" x14ac:dyDescent="0.3">
      <c r="B138" s="4" t="s">
        <v>542</v>
      </c>
      <c r="C138" s="4" t="s">
        <v>768</v>
      </c>
      <c r="D138" s="4" t="s">
        <v>769</v>
      </c>
      <c r="E138" s="4" t="s">
        <v>770</v>
      </c>
      <c r="F138" s="4" t="s">
        <v>771</v>
      </c>
      <c r="G138" s="4" t="s">
        <v>772</v>
      </c>
      <c r="H138" s="4" t="s">
        <v>649</v>
      </c>
    </row>
    <row r="139" spans="1:11" x14ac:dyDescent="0.3">
      <c r="B139" s="4" t="s">
        <v>548</v>
      </c>
      <c r="C139" s="4" t="s">
        <v>659</v>
      </c>
      <c r="D139" s="4" t="s">
        <v>660</v>
      </c>
      <c r="E139" s="4" t="s">
        <v>661</v>
      </c>
      <c r="F139" s="4" t="s">
        <v>662</v>
      </c>
      <c r="G139" s="4" t="s">
        <v>663</v>
      </c>
      <c r="H139" s="4" t="s">
        <v>649</v>
      </c>
    </row>
    <row r="140" spans="1:11" x14ac:dyDescent="0.3">
      <c r="B140" s="4" t="s">
        <v>530</v>
      </c>
      <c r="C140" s="4" t="s">
        <v>788</v>
      </c>
      <c r="D140" s="4" t="s">
        <v>789</v>
      </c>
      <c r="E140" s="4" t="s">
        <v>790</v>
      </c>
      <c r="F140" s="4" t="s">
        <v>791</v>
      </c>
      <c r="G140" s="4" t="s">
        <v>792</v>
      </c>
      <c r="H140" s="4" t="s">
        <v>649</v>
      </c>
    </row>
    <row r="142" spans="1:11" x14ac:dyDescent="0.3">
      <c r="A142" t="s">
        <v>572</v>
      </c>
    </row>
    <row r="143" spans="1:11" x14ac:dyDescent="0.3">
      <c r="B143" s="4" t="s">
        <v>526</v>
      </c>
      <c r="C143" s="4" t="s">
        <v>682</v>
      </c>
      <c r="D143" s="4" t="s">
        <v>683</v>
      </c>
      <c r="E143" s="4" t="s">
        <v>684</v>
      </c>
      <c r="F143" s="4" t="s">
        <v>685</v>
      </c>
      <c r="G143" s="4" t="s">
        <v>686</v>
      </c>
      <c r="H143" s="4" t="s">
        <v>687</v>
      </c>
    </row>
    <row r="144" spans="1:11" x14ac:dyDescent="0.3">
      <c r="B144" s="4" t="s">
        <v>528</v>
      </c>
      <c r="C144" s="4" t="s">
        <v>793</v>
      </c>
      <c r="D144" s="4" t="s">
        <v>794</v>
      </c>
      <c r="E144" s="4" t="s">
        <v>795</v>
      </c>
      <c r="F144" s="4" t="s">
        <v>968</v>
      </c>
      <c r="G144" s="4" t="s">
        <v>690</v>
      </c>
      <c r="H144" s="4" t="s">
        <v>796</v>
      </c>
      <c r="I144" s="4" t="s">
        <v>963</v>
      </c>
      <c r="J144" s="4" t="s">
        <v>1071</v>
      </c>
      <c r="K144" s="4" t="s">
        <v>1063</v>
      </c>
    </row>
    <row r="145" spans="1:11" x14ac:dyDescent="0.3">
      <c r="B145" s="4" t="s">
        <v>534</v>
      </c>
      <c r="C145" s="4" t="s">
        <v>797</v>
      </c>
      <c r="D145" s="4" t="s">
        <v>969</v>
      </c>
      <c r="E145" s="4" t="s">
        <v>970</v>
      </c>
      <c r="F145" s="4" t="s">
        <v>971</v>
      </c>
      <c r="G145" s="4" t="s">
        <v>798</v>
      </c>
      <c r="H145" s="4" t="s">
        <v>796</v>
      </c>
      <c r="I145" s="4" t="s">
        <v>963</v>
      </c>
      <c r="J145" s="4" t="s">
        <v>1072</v>
      </c>
      <c r="K145" s="4" t="s">
        <v>1063</v>
      </c>
    </row>
    <row r="146" spans="1:11" x14ac:dyDescent="0.3">
      <c r="B146" s="4" t="s">
        <v>563</v>
      </c>
      <c r="C146" s="4" t="s">
        <v>799</v>
      </c>
      <c r="D146" s="4" t="s">
        <v>972</v>
      </c>
      <c r="E146" s="4" t="s">
        <v>973</v>
      </c>
      <c r="F146" s="4" t="s">
        <v>974</v>
      </c>
      <c r="G146" s="4" t="s">
        <v>800</v>
      </c>
      <c r="H146" s="4" t="s">
        <v>796</v>
      </c>
      <c r="I146" s="4" t="s">
        <v>933</v>
      </c>
      <c r="J146" s="4" t="s">
        <v>1073</v>
      </c>
      <c r="K146" s="4" t="s">
        <v>1063</v>
      </c>
    </row>
    <row r="147" spans="1:11" x14ac:dyDescent="0.3">
      <c r="B147" s="4" t="s">
        <v>536</v>
      </c>
      <c r="C147" s="4" t="s">
        <v>801</v>
      </c>
      <c r="D147" s="4" t="s">
        <v>975</v>
      </c>
      <c r="E147" s="4" t="s">
        <v>976</v>
      </c>
      <c r="F147" s="4" t="s">
        <v>977</v>
      </c>
      <c r="G147" s="4" t="s">
        <v>802</v>
      </c>
      <c r="H147" s="4" t="s">
        <v>796</v>
      </c>
      <c r="I147" s="4" t="s">
        <v>933</v>
      </c>
      <c r="J147" s="4" t="s">
        <v>1074</v>
      </c>
      <c r="K147" s="4" t="s">
        <v>1063</v>
      </c>
    </row>
    <row r="148" spans="1:11" x14ac:dyDescent="0.3">
      <c r="B148" s="4" t="s">
        <v>532</v>
      </c>
      <c r="C148" s="4" t="s">
        <v>799</v>
      </c>
      <c r="D148" s="4" t="s">
        <v>803</v>
      </c>
      <c r="E148" s="4" t="s">
        <v>978</v>
      </c>
      <c r="F148" s="4" t="s">
        <v>795</v>
      </c>
      <c r="G148" s="4" t="s">
        <v>804</v>
      </c>
      <c r="H148" s="4" t="s">
        <v>796</v>
      </c>
      <c r="I148" s="4" t="s">
        <v>933</v>
      </c>
      <c r="J148" s="4" t="s">
        <v>1075</v>
      </c>
      <c r="K148" s="4" t="s">
        <v>1063</v>
      </c>
    </row>
    <row r="149" spans="1:11" x14ac:dyDescent="0.3">
      <c r="B149" s="4" t="s">
        <v>558</v>
      </c>
      <c r="C149" s="4" t="s">
        <v>797</v>
      </c>
      <c r="D149" s="4" t="s">
        <v>979</v>
      </c>
      <c r="E149" s="4" t="s">
        <v>980</v>
      </c>
      <c r="F149" s="4" t="s">
        <v>981</v>
      </c>
      <c r="G149" s="4" t="s">
        <v>805</v>
      </c>
      <c r="H149" s="4" t="s">
        <v>796</v>
      </c>
      <c r="I149" s="4" t="s">
        <v>963</v>
      </c>
      <c r="J149" s="4" t="s">
        <v>1072</v>
      </c>
      <c r="K149" s="4" t="s">
        <v>1063</v>
      </c>
    </row>
    <row r="150" spans="1:11" x14ac:dyDescent="0.3">
      <c r="B150" s="4" t="s">
        <v>554</v>
      </c>
      <c r="C150" s="4" t="s">
        <v>806</v>
      </c>
      <c r="D150" s="4" t="s">
        <v>982</v>
      </c>
      <c r="E150" s="4" t="s">
        <v>807</v>
      </c>
      <c r="F150" s="4" t="s">
        <v>808</v>
      </c>
      <c r="G150" s="4" t="s">
        <v>804</v>
      </c>
      <c r="H150" s="4" t="s">
        <v>796</v>
      </c>
      <c r="I150" s="4" t="s">
        <v>933</v>
      </c>
      <c r="J150" s="4" t="s">
        <v>1076</v>
      </c>
      <c r="K150" s="4" t="s">
        <v>1063</v>
      </c>
    </row>
    <row r="151" spans="1:11" x14ac:dyDescent="0.3">
      <c r="B151" s="4" t="s">
        <v>542</v>
      </c>
      <c r="C151" s="4" t="s">
        <v>799</v>
      </c>
      <c r="D151" s="4" t="s">
        <v>983</v>
      </c>
      <c r="E151" s="4" t="s">
        <v>984</v>
      </c>
      <c r="F151" s="4" t="s">
        <v>985</v>
      </c>
      <c r="G151" s="4" t="s">
        <v>809</v>
      </c>
      <c r="H151" s="4" t="s">
        <v>796</v>
      </c>
      <c r="I151" s="4" t="s">
        <v>933</v>
      </c>
      <c r="J151" s="4" t="s">
        <v>1077</v>
      </c>
      <c r="K151" s="4" t="s">
        <v>1063</v>
      </c>
    </row>
    <row r="152" spans="1:11" x14ac:dyDescent="0.3">
      <c r="B152" s="4" t="s">
        <v>548</v>
      </c>
      <c r="C152" s="4" t="s">
        <v>797</v>
      </c>
      <c r="D152" s="4" t="s">
        <v>810</v>
      </c>
      <c r="E152" s="4" t="s">
        <v>986</v>
      </c>
      <c r="F152" s="4" t="s">
        <v>987</v>
      </c>
      <c r="G152" s="4" t="s">
        <v>805</v>
      </c>
      <c r="H152" s="4" t="s">
        <v>796</v>
      </c>
      <c r="I152" s="4" t="s">
        <v>963</v>
      </c>
      <c r="J152" s="4" t="s">
        <v>1072</v>
      </c>
      <c r="K152" s="4" t="s">
        <v>1063</v>
      </c>
    </row>
    <row r="153" spans="1:11" x14ac:dyDescent="0.3">
      <c r="B153" s="4" t="s">
        <v>530</v>
      </c>
      <c r="C153" s="4" t="s">
        <v>811</v>
      </c>
      <c r="D153" s="4" t="s">
        <v>988</v>
      </c>
      <c r="E153" s="4" t="s">
        <v>812</v>
      </c>
      <c r="F153" s="4" t="s">
        <v>813</v>
      </c>
      <c r="G153" s="4" t="s">
        <v>814</v>
      </c>
      <c r="H153" s="4" t="s">
        <v>796</v>
      </c>
      <c r="I153" s="4" t="s">
        <v>963</v>
      </c>
      <c r="J153" s="4" t="s">
        <v>1078</v>
      </c>
      <c r="K153" s="4" t="s">
        <v>1063</v>
      </c>
    </row>
    <row r="155" spans="1:11" x14ac:dyDescent="0.3">
      <c r="A155" t="s">
        <v>576</v>
      </c>
    </row>
    <row r="156" spans="1:11" x14ac:dyDescent="0.3">
      <c r="A156" t="s">
        <v>569</v>
      </c>
    </row>
    <row r="157" spans="1:11" x14ac:dyDescent="0.3">
      <c r="B157" s="4" t="s">
        <v>526</v>
      </c>
      <c r="C157" s="4" t="s">
        <v>581</v>
      </c>
      <c r="D157" s="4" t="s">
        <v>582</v>
      </c>
      <c r="E157" s="4" t="s">
        <v>583</v>
      </c>
      <c r="F157" s="4" t="s">
        <v>584</v>
      </c>
      <c r="G157" s="4" t="s">
        <v>1053</v>
      </c>
      <c r="H157" s="4" t="s">
        <v>586</v>
      </c>
      <c r="I157" s="4" t="s">
        <v>587</v>
      </c>
      <c r="J157" s="4" t="s">
        <v>588</v>
      </c>
      <c r="K157" s="4"/>
    </row>
    <row r="158" spans="1:11" x14ac:dyDescent="0.3">
      <c r="B158" s="4" t="s">
        <v>528</v>
      </c>
      <c r="C158" s="4" t="s">
        <v>589</v>
      </c>
      <c r="D158" s="4" t="s">
        <v>590</v>
      </c>
      <c r="E158" s="4" t="s">
        <v>1054</v>
      </c>
      <c r="F158" s="4" t="s">
        <v>591</v>
      </c>
      <c r="G158" s="4" t="s">
        <v>815</v>
      </c>
      <c r="H158" s="4" t="s">
        <v>593</v>
      </c>
      <c r="I158" s="4" t="s">
        <v>594</v>
      </c>
      <c r="J158" s="4" t="s">
        <v>594</v>
      </c>
    </row>
    <row r="159" spans="1:11" x14ac:dyDescent="0.3">
      <c r="B159" s="4" t="s">
        <v>534</v>
      </c>
      <c r="C159" s="4" t="s">
        <v>603</v>
      </c>
      <c r="D159" s="4" t="s">
        <v>596</v>
      </c>
      <c r="E159" s="4" t="s">
        <v>1055</v>
      </c>
      <c r="F159" s="4" t="s">
        <v>591</v>
      </c>
      <c r="G159" s="4" t="s">
        <v>816</v>
      </c>
      <c r="H159" s="4" t="s">
        <v>608</v>
      </c>
      <c r="I159" s="4" t="s">
        <v>594</v>
      </c>
      <c r="J159" s="4" t="s">
        <v>594</v>
      </c>
    </row>
    <row r="160" spans="1:11" x14ac:dyDescent="0.3">
      <c r="B160" s="4" t="s">
        <v>550</v>
      </c>
      <c r="C160" s="4" t="s">
        <v>589</v>
      </c>
      <c r="D160" s="4" t="s">
        <v>600</v>
      </c>
      <c r="E160" s="4" t="s">
        <v>1056</v>
      </c>
      <c r="F160" s="4" t="s">
        <v>591</v>
      </c>
      <c r="G160" s="4" t="s">
        <v>817</v>
      </c>
      <c r="H160" s="4" t="s">
        <v>818</v>
      </c>
      <c r="I160" s="4" t="s">
        <v>594</v>
      </c>
      <c r="J160" s="4" t="s">
        <v>594</v>
      </c>
    </row>
    <row r="161" spans="1:11" x14ac:dyDescent="0.3">
      <c r="B161" s="4" t="s">
        <v>548</v>
      </c>
      <c r="C161" s="4" t="s">
        <v>603</v>
      </c>
      <c r="D161" s="4" t="s">
        <v>604</v>
      </c>
      <c r="E161" s="4" t="s">
        <v>1057</v>
      </c>
      <c r="F161" s="4" t="s">
        <v>591</v>
      </c>
      <c r="G161" s="4" t="s">
        <v>819</v>
      </c>
      <c r="H161" s="4" t="s">
        <v>606</v>
      </c>
      <c r="I161" s="4" t="s">
        <v>594</v>
      </c>
      <c r="J161" s="4" t="s">
        <v>594</v>
      </c>
    </row>
    <row r="162" spans="1:11" x14ac:dyDescent="0.3">
      <c r="B162" s="4" t="s">
        <v>562</v>
      </c>
      <c r="C162" s="4" t="s">
        <v>595</v>
      </c>
      <c r="D162" s="4" t="s">
        <v>590</v>
      </c>
      <c r="E162" s="4" t="s">
        <v>1054</v>
      </c>
      <c r="F162" s="4" t="s">
        <v>591</v>
      </c>
      <c r="G162" s="4" t="s">
        <v>820</v>
      </c>
      <c r="H162" s="4" t="s">
        <v>821</v>
      </c>
      <c r="I162" s="4" t="s">
        <v>599</v>
      </c>
      <c r="J162" s="4" t="s">
        <v>599</v>
      </c>
    </row>
    <row r="163" spans="1:11" x14ac:dyDescent="0.3">
      <c r="B163" s="4" t="s">
        <v>544</v>
      </c>
      <c r="C163" s="4" t="s">
        <v>589</v>
      </c>
      <c r="D163" s="4" t="s">
        <v>604</v>
      </c>
      <c r="E163" s="4" t="s">
        <v>1057</v>
      </c>
      <c r="F163" s="4" t="s">
        <v>591</v>
      </c>
      <c r="G163" s="4" t="s">
        <v>822</v>
      </c>
      <c r="H163" s="4" t="s">
        <v>823</v>
      </c>
      <c r="I163" s="4" t="s">
        <v>824</v>
      </c>
      <c r="J163" s="4" t="s">
        <v>824</v>
      </c>
    </row>
    <row r="165" spans="1:11" x14ac:dyDescent="0.3">
      <c r="B165" s="4" t="s">
        <v>526</v>
      </c>
      <c r="C165" s="4" t="s">
        <v>585</v>
      </c>
      <c r="D165" s="4" t="s">
        <v>617</v>
      </c>
      <c r="E165" s="4" t="s">
        <v>618</v>
      </c>
      <c r="F165" s="4" t="s">
        <v>619</v>
      </c>
      <c r="G165" s="4" t="s">
        <v>620</v>
      </c>
      <c r="H165" s="4" t="s">
        <v>621</v>
      </c>
      <c r="I165" s="4" t="s">
        <v>622</v>
      </c>
      <c r="J165" s="4" t="s">
        <v>623</v>
      </c>
    </row>
    <row r="166" spans="1:11" x14ac:dyDescent="0.3">
      <c r="B166" s="4" t="s">
        <v>528</v>
      </c>
      <c r="C166" s="4" t="s">
        <v>624</v>
      </c>
      <c r="D166" s="4" t="s">
        <v>1058</v>
      </c>
      <c r="E166" s="4" t="s">
        <v>928</v>
      </c>
      <c r="F166" s="4" t="s">
        <v>934</v>
      </c>
      <c r="G166" s="4" t="s">
        <v>935</v>
      </c>
      <c r="H166" s="4" t="s">
        <v>1059</v>
      </c>
      <c r="I166" s="4" t="s">
        <v>625</v>
      </c>
      <c r="J166" s="4" t="s">
        <v>626</v>
      </c>
      <c r="K166" s="4" t="s">
        <v>627</v>
      </c>
    </row>
    <row r="167" spans="1:11" x14ac:dyDescent="0.3">
      <c r="B167" s="4" t="s">
        <v>534</v>
      </c>
      <c r="C167" s="4" t="s">
        <v>591</v>
      </c>
      <c r="D167" s="4" t="s">
        <v>1060</v>
      </c>
      <c r="E167" s="4" t="s">
        <v>928</v>
      </c>
      <c r="F167" s="4" t="s">
        <v>939</v>
      </c>
      <c r="G167" s="4" t="s">
        <v>941</v>
      </c>
      <c r="H167" s="4" t="s">
        <v>631</v>
      </c>
      <c r="I167" s="4" t="s">
        <v>625</v>
      </c>
      <c r="J167" s="4" t="s">
        <v>626</v>
      </c>
      <c r="K167" s="4" t="s">
        <v>627</v>
      </c>
    </row>
    <row r="168" spans="1:11" x14ac:dyDescent="0.3">
      <c r="B168" s="4" t="s">
        <v>550</v>
      </c>
      <c r="C168" s="4" t="s">
        <v>591</v>
      </c>
      <c r="D168" s="4" t="s">
        <v>1060</v>
      </c>
      <c r="E168" s="4" t="s">
        <v>928</v>
      </c>
      <c r="F168" s="4" t="s">
        <v>936</v>
      </c>
      <c r="G168" s="4" t="s">
        <v>938</v>
      </c>
      <c r="H168" s="4" t="s">
        <v>1059</v>
      </c>
      <c r="I168" s="4" t="s">
        <v>625</v>
      </c>
      <c r="J168" s="4" t="s">
        <v>626</v>
      </c>
      <c r="K168" s="4" t="s">
        <v>627</v>
      </c>
    </row>
    <row r="169" spans="1:11" x14ac:dyDescent="0.3">
      <c r="B169" s="4" t="s">
        <v>548</v>
      </c>
      <c r="C169" s="4" t="s">
        <v>728</v>
      </c>
      <c r="D169" s="4" t="s">
        <v>1070</v>
      </c>
      <c r="E169" s="4" t="s">
        <v>928</v>
      </c>
      <c r="F169" s="4" t="s">
        <v>939</v>
      </c>
      <c r="G169" s="4" t="s">
        <v>940</v>
      </c>
      <c r="H169" s="4" t="s">
        <v>1059</v>
      </c>
      <c r="I169" s="4" t="s">
        <v>625</v>
      </c>
      <c r="J169" s="4" t="s">
        <v>626</v>
      </c>
      <c r="K169" s="4" t="s">
        <v>627</v>
      </c>
    </row>
    <row r="170" spans="1:11" x14ac:dyDescent="0.3">
      <c r="B170" s="4" t="s">
        <v>562</v>
      </c>
      <c r="C170" s="4" t="s">
        <v>728</v>
      </c>
      <c r="D170" s="4" t="s">
        <v>1070</v>
      </c>
      <c r="E170" s="4" t="s">
        <v>928</v>
      </c>
      <c r="F170" s="4" t="s">
        <v>934</v>
      </c>
      <c r="G170" s="4" t="s">
        <v>964</v>
      </c>
      <c r="H170" s="4" t="s">
        <v>630</v>
      </c>
      <c r="I170" s="4" t="s">
        <v>625</v>
      </c>
      <c r="J170" s="4" t="s">
        <v>626</v>
      </c>
      <c r="K170" s="4" t="s">
        <v>627</v>
      </c>
    </row>
    <row r="171" spans="1:11" x14ac:dyDescent="0.3">
      <c r="B171" s="4" t="s">
        <v>544</v>
      </c>
      <c r="C171" s="4" t="s">
        <v>728</v>
      </c>
      <c r="D171" s="4" t="s">
        <v>1070</v>
      </c>
      <c r="E171" s="4" t="s">
        <v>928</v>
      </c>
      <c r="F171" s="4" t="s">
        <v>939</v>
      </c>
      <c r="G171" s="4" t="s">
        <v>938</v>
      </c>
      <c r="H171" s="4" t="s">
        <v>630</v>
      </c>
      <c r="I171" s="4" t="s">
        <v>625</v>
      </c>
      <c r="J171" s="4" t="s">
        <v>626</v>
      </c>
      <c r="K171" s="4" t="s">
        <v>627</v>
      </c>
    </row>
    <row r="173" spans="1:11" x14ac:dyDescent="0.3">
      <c r="A173" t="s">
        <v>570</v>
      </c>
    </row>
    <row r="174" spans="1:11" x14ac:dyDescent="0.3">
      <c r="B174" s="4" t="s">
        <v>633</v>
      </c>
      <c r="C174" s="4" t="s">
        <v>634</v>
      </c>
      <c r="D174" s="4" t="s">
        <v>929</v>
      </c>
      <c r="E174" s="4" t="s">
        <v>930</v>
      </c>
      <c r="F174" s="4" t="s">
        <v>931</v>
      </c>
      <c r="G174" s="4" t="s">
        <v>932</v>
      </c>
    </row>
    <row r="175" spans="1:11" x14ac:dyDescent="0.3">
      <c r="B175" s="4" t="s">
        <v>928</v>
      </c>
      <c r="C175" s="4" t="s">
        <v>625</v>
      </c>
      <c r="D175" s="4" t="s">
        <v>528</v>
      </c>
      <c r="E175" s="4" t="s">
        <v>534</v>
      </c>
      <c r="F175" s="4" t="s">
        <v>825</v>
      </c>
      <c r="G175" s="4" t="s">
        <v>637</v>
      </c>
    </row>
    <row r="176" spans="1:11" x14ac:dyDescent="0.3">
      <c r="B176" s="4" t="s">
        <v>929</v>
      </c>
      <c r="C176" s="4" t="s">
        <v>625</v>
      </c>
      <c r="D176" s="4" t="s">
        <v>826</v>
      </c>
      <c r="E176" s="4" t="s">
        <v>625</v>
      </c>
      <c r="F176" s="4" t="s">
        <v>625</v>
      </c>
      <c r="G176" s="4" t="s">
        <v>544</v>
      </c>
    </row>
    <row r="178" spans="1:11" x14ac:dyDescent="0.3">
      <c r="A178" t="s">
        <v>571</v>
      </c>
    </row>
    <row r="179" spans="1:11" x14ac:dyDescent="0.3">
      <c r="B179" s="4" t="s">
        <v>526</v>
      </c>
      <c r="C179" s="4" t="s">
        <v>1098</v>
      </c>
      <c r="D179" s="4" t="s">
        <v>640</v>
      </c>
      <c r="E179" s="4" t="s">
        <v>1099</v>
      </c>
      <c r="F179" s="4" t="s">
        <v>641</v>
      </c>
      <c r="G179" s="4" t="s">
        <v>642</v>
      </c>
      <c r="H179" s="4" t="s">
        <v>643</v>
      </c>
    </row>
    <row r="180" spans="1:11" x14ac:dyDescent="0.3">
      <c r="B180" s="4" t="s">
        <v>528</v>
      </c>
      <c r="C180" s="4" t="s">
        <v>644</v>
      </c>
      <c r="D180" s="4" t="s">
        <v>645</v>
      </c>
      <c r="E180" s="4" t="s">
        <v>646</v>
      </c>
      <c r="F180" s="4" t="s">
        <v>647</v>
      </c>
      <c r="G180" s="4" t="s">
        <v>648</v>
      </c>
      <c r="H180" s="4" t="s">
        <v>649</v>
      </c>
    </row>
    <row r="181" spans="1:11" x14ac:dyDescent="0.3">
      <c r="B181" s="4" t="s">
        <v>534</v>
      </c>
      <c r="C181" s="4" t="s">
        <v>827</v>
      </c>
      <c r="D181" s="4" t="s">
        <v>828</v>
      </c>
      <c r="E181" s="4" t="s">
        <v>829</v>
      </c>
      <c r="F181" s="4" t="s">
        <v>830</v>
      </c>
      <c r="G181" s="4" t="s">
        <v>831</v>
      </c>
      <c r="H181" s="4" t="s">
        <v>649</v>
      </c>
    </row>
    <row r="182" spans="1:11" x14ac:dyDescent="0.3">
      <c r="B182" s="4" t="s">
        <v>550</v>
      </c>
      <c r="C182" s="4" t="s">
        <v>827</v>
      </c>
      <c r="D182" s="4" t="s">
        <v>832</v>
      </c>
      <c r="E182" s="4" t="s">
        <v>833</v>
      </c>
      <c r="F182" s="4" t="s">
        <v>834</v>
      </c>
      <c r="G182" s="4" t="s">
        <v>835</v>
      </c>
      <c r="H182" s="4" t="s">
        <v>649</v>
      </c>
    </row>
    <row r="183" spans="1:11" x14ac:dyDescent="0.3">
      <c r="B183" s="4" t="s">
        <v>548</v>
      </c>
      <c r="C183" s="4" t="s">
        <v>659</v>
      </c>
      <c r="D183" s="4" t="s">
        <v>660</v>
      </c>
      <c r="E183" s="4" t="s">
        <v>661</v>
      </c>
      <c r="F183" s="4" t="s">
        <v>662</v>
      </c>
      <c r="G183" s="4" t="s">
        <v>663</v>
      </c>
      <c r="H183" s="4" t="s">
        <v>649</v>
      </c>
    </row>
    <row r="184" spans="1:11" x14ac:dyDescent="0.3">
      <c r="B184" s="4" t="s">
        <v>562</v>
      </c>
      <c r="C184" s="4" t="s">
        <v>836</v>
      </c>
      <c r="D184" s="4" t="s">
        <v>737</v>
      </c>
      <c r="E184" s="4" t="s">
        <v>837</v>
      </c>
      <c r="F184" s="4" t="s">
        <v>838</v>
      </c>
      <c r="G184" s="4" t="s">
        <v>839</v>
      </c>
      <c r="H184" s="4" t="s">
        <v>649</v>
      </c>
    </row>
    <row r="185" spans="1:11" x14ac:dyDescent="0.3">
      <c r="B185" s="4" t="s">
        <v>544</v>
      </c>
      <c r="C185" s="4" t="s">
        <v>840</v>
      </c>
      <c r="D185" s="4" t="s">
        <v>737</v>
      </c>
      <c r="E185" s="4" t="s">
        <v>841</v>
      </c>
      <c r="F185" s="4" t="s">
        <v>842</v>
      </c>
      <c r="G185" s="4" t="s">
        <v>843</v>
      </c>
      <c r="H185" s="4" t="s">
        <v>649</v>
      </c>
    </row>
    <row r="187" spans="1:11" x14ac:dyDescent="0.3">
      <c r="A187" t="s">
        <v>572</v>
      </c>
    </row>
    <row r="188" spans="1:11" x14ac:dyDescent="0.3">
      <c r="B188" s="4" t="s">
        <v>526</v>
      </c>
      <c r="C188" s="4" t="s">
        <v>682</v>
      </c>
      <c r="D188" s="4" t="s">
        <v>683</v>
      </c>
      <c r="E188" s="4" t="s">
        <v>684</v>
      </c>
      <c r="F188" s="4" t="s">
        <v>685</v>
      </c>
      <c r="G188" s="4" t="s">
        <v>686</v>
      </c>
      <c r="H188" s="4" t="s">
        <v>687</v>
      </c>
    </row>
    <row r="189" spans="1:11" x14ac:dyDescent="0.3">
      <c r="B189" s="4" t="s">
        <v>528</v>
      </c>
      <c r="C189" s="4" t="s">
        <v>844</v>
      </c>
      <c r="D189" s="4" t="s">
        <v>845</v>
      </c>
      <c r="E189" s="4" t="s">
        <v>989</v>
      </c>
      <c r="F189" s="4" t="s">
        <v>968</v>
      </c>
      <c r="G189" s="4" t="s">
        <v>846</v>
      </c>
      <c r="H189" s="4" t="s">
        <v>691</v>
      </c>
      <c r="I189" s="4" t="s">
        <v>1079</v>
      </c>
      <c r="J189" s="4" t="s">
        <v>1080</v>
      </c>
      <c r="K189" s="4" t="s">
        <v>1063</v>
      </c>
    </row>
    <row r="190" spans="1:11" x14ac:dyDescent="0.3">
      <c r="B190" s="4" t="s">
        <v>534</v>
      </c>
      <c r="C190" s="4" t="s">
        <v>847</v>
      </c>
      <c r="D190" s="4" t="s">
        <v>990</v>
      </c>
      <c r="E190" s="4" t="s">
        <v>991</v>
      </c>
      <c r="F190" s="4" t="s">
        <v>992</v>
      </c>
      <c r="G190" s="4" t="s">
        <v>848</v>
      </c>
      <c r="H190" s="4" t="s">
        <v>691</v>
      </c>
      <c r="I190" s="4" t="s">
        <v>1079</v>
      </c>
      <c r="J190" s="4" t="s">
        <v>1081</v>
      </c>
      <c r="K190" s="4" t="s">
        <v>1063</v>
      </c>
    </row>
    <row r="191" spans="1:11" x14ac:dyDescent="0.3">
      <c r="B191" s="4" t="s">
        <v>550</v>
      </c>
      <c r="C191" s="4" t="s">
        <v>847</v>
      </c>
      <c r="D191" s="4" t="s">
        <v>993</v>
      </c>
      <c r="E191" s="4" t="s">
        <v>994</v>
      </c>
      <c r="F191" s="4" t="s">
        <v>995</v>
      </c>
      <c r="G191" s="4" t="s">
        <v>849</v>
      </c>
      <c r="H191" s="4" t="s">
        <v>691</v>
      </c>
      <c r="I191" s="4" t="s">
        <v>1079</v>
      </c>
      <c r="J191" s="4" t="s">
        <v>1081</v>
      </c>
      <c r="K191" s="4" t="s">
        <v>1063</v>
      </c>
    </row>
    <row r="192" spans="1:11" x14ac:dyDescent="0.3">
      <c r="B192" s="4" t="s">
        <v>548</v>
      </c>
      <c r="C192" s="4" t="s">
        <v>850</v>
      </c>
      <c r="D192" s="4" t="s">
        <v>996</v>
      </c>
      <c r="E192" s="4" t="s">
        <v>997</v>
      </c>
      <c r="F192" s="4" t="s">
        <v>998</v>
      </c>
      <c r="G192" s="4" t="s">
        <v>690</v>
      </c>
      <c r="H192" s="4" t="s">
        <v>691</v>
      </c>
      <c r="I192" s="4" t="s">
        <v>1079</v>
      </c>
      <c r="J192" s="4" t="s">
        <v>1082</v>
      </c>
      <c r="K192" s="4" t="s">
        <v>1063</v>
      </c>
    </row>
    <row r="193" spans="1:11" x14ac:dyDescent="0.3">
      <c r="B193" s="4" t="s">
        <v>562</v>
      </c>
      <c r="C193" s="4" t="s">
        <v>851</v>
      </c>
      <c r="D193" s="4" t="s">
        <v>999</v>
      </c>
      <c r="E193" s="4" t="s">
        <v>852</v>
      </c>
      <c r="F193" s="4" t="s">
        <v>853</v>
      </c>
      <c r="G193" s="4" t="s">
        <v>804</v>
      </c>
      <c r="H193" s="4" t="s">
        <v>691</v>
      </c>
      <c r="I193" s="4" t="s">
        <v>1079</v>
      </c>
      <c r="J193" s="4" t="s">
        <v>1083</v>
      </c>
      <c r="K193" s="4" t="s">
        <v>1063</v>
      </c>
    </row>
    <row r="194" spans="1:11" x14ac:dyDescent="0.3">
      <c r="B194" s="4" t="s">
        <v>544</v>
      </c>
      <c r="C194" s="4" t="s">
        <v>854</v>
      </c>
      <c r="D194" s="4" t="s">
        <v>1000</v>
      </c>
      <c r="E194" s="4" t="s">
        <v>855</v>
      </c>
      <c r="F194" s="4" t="s">
        <v>856</v>
      </c>
      <c r="G194" s="4" t="s">
        <v>857</v>
      </c>
      <c r="H194" s="4" t="s">
        <v>691</v>
      </c>
      <c r="I194" s="4" t="s">
        <v>1079</v>
      </c>
      <c r="J194" s="4" t="s">
        <v>1084</v>
      </c>
      <c r="K194" s="4" t="s">
        <v>1063</v>
      </c>
    </row>
    <row r="196" spans="1:11" x14ac:dyDescent="0.3">
      <c r="A196" t="s">
        <v>577</v>
      </c>
    </row>
    <row r="197" spans="1:11" x14ac:dyDescent="0.3">
      <c r="A197" t="s">
        <v>569</v>
      </c>
    </row>
    <row r="198" spans="1:11" x14ac:dyDescent="0.3">
      <c r="B198" s="4" t="s">
        <v>526</v>
      </c>
      <c r="C198" s="4" t="s">
        <v>581</v>
      </c>
      <c r="D198" s="4" t="s">
        <v>582</v>
      </c>
      <c r="E198" s="4" t="s">
        <v>583</v>
      </c>
      <c r="F198" s="4" t="s">
        <v>584</v>
      </c>
      <c r="G198" s="4" t="s">
        <v>1053</v>
      </c>
      <c r="H198" s="4" t="s">
        <v>586</v>
      </c>
      <c r="I198" s="4" t="s">
        <v>587</v>
      </c>
      <c r="J198" s="4" t="s">
        <v>588</v>
      </c>
      <c r="K198" s="4"/>
    </row>
    <row r="199" spans="1:11" x14ac:dyDescent="0.3">
      <c r="B199" s="4" t="s">
        <v>528</v>
      </c>
      <c r="C199" s="4" t="s">
        <v>589</v>
      </c>
      <c r="D199" s="4" t="s">
        <v>590</v>
      </c>
      <c r="E199" s="4" t="s">
        <v>1054</v>
      </c>
      <c r="F199" s="4" t="s">
        <v>591</v>
      </c>
      <c r="G199" s="4" t="s">
        <v>858</v>
      </c>
      <c r="H199" s="4" t="s">
        <v>593</v>
      </c>
      <c r="I199" s="4" t="s">
        <v>594</v>
      </c>
      <c r="J199" s="4" t="s">
        <v>594</v>
      </c>
    </row>
    <row r="200" spans="1:11" x14ac:dyDescent="0.3">
      <c r="B200" s="4" t="s">
        <v>565</v>
      </c>
      <c r="C200" s="4" t="s">
        <v>595</v>
      </c>
      <c r="D200" s="4" t="s">
        <v>596</v>
      </c>
      <c r="E200" s="4" t="s">
        <v>1055</v>
      </c>
      <c r="F200" s="4" t="s">
        <v>591</v>
      </c>
      <c r="G200" s="4" t="s">
        <v>859</v>
      </c>
      <c r="H200" s="4" t="s">
        <v>598</v>
      </c>
      <c r="I200" s="4" t="s">
        <v>599</v>
      </c>
      <c r="J200" s="4" t="s">
        <v>599</v>
      </c>
    </row>
    <row r="201" spans="1:11" x14ac:dyDescent="0.3">
      <c r="B201" s="4" t="s">
        <v>556</v>
      </c>
      <c r="C201" s="4" t="s">
        <v>589</v>
      </c>
      <c r="D201" s="4" t="s">
        <v>600</v>
      </c>
      <c r="E201" s="4" t="s">
        <v>1056</v>
      </c>
      <c r="F201" s="4" t="s">
        <v>591</v>
      </c>
      <c r="G201" s="4" t="s">
        <v>860</v>
      </c>
      <c r="H201" s="4" t="s">
        <v>602</v>
      </c>
      <c r="I201" s="4" t="s">
        <v>594</v>
      </c>
      <c r="J201" s="4" t="s">
        <v>594</v>
      </c>
    </row>
    <row r="202" spans="1:11" x14ac:dyDescent="0.3">
      <c r="B202" s="4" t="s">
        <v>548</v>
      </c>
      <c r="C202" s="4" t="s">
        <v>603</v>
      </c>
      <c r="D202" s="4" t="s">
        <v>604</v>
      </c>
      <c r="E202" s="4" t="s">
        <v>1057</v>
      </c>
      <c r="F202" s="4" t="s">
        <v>591</v>
      </c>
      <c r="G202" s="4" t="s">
        <v>861</v>
      </c>
      <c r="H202" s="4" t="s">
        <v>606</v>
      </c>
      <c r="I202" s="4" t="s">
        <v>594</v>
      </c>
      <c r="J202" s="4" t="s">
        <v>594</v>
      </c>
    </row>
    <row r="203" spans="1:11" x14ac:dyDescent="0.3">
      <c r="B203" s="4" t="s">
        <v>567</v>
      </c>
      <c r="C203" s="4" t="s">
        <v>595</v>
      </c>
      <c r="D203" s="4" t="s">
        <v>596</v>
      </c>
      <c r="E203" s="4" t="s">
        <v>1055</v>
      </c>
      <c r="F203" s="4" t="s">
        <v>591</v>
      </c>
      <c r="G203" s="4" t="s">
        <v>862</v>
      </c>
      <c r="H203" s="4" t="s">
        <v>610</v>
      </c>
      <c r="I203" s="4" t="s">
        <v>594</v>
      </c>
      <c r="J203" s="4" t="s">
        <v>594</v>
      </c>
    </row>
    <row r="204" spans="1:11" x14ac:dyDescent="0.3">
      <c r="B204" s="4" t="s">
        <v>534</v>
      </c>
      <c r="C204" s="4" t="s">
        <v>603</v>
      </c>
      <c r="D204" s="4" t="s">
        <v>600</v>
      </c>
      <c r="E204" s="4" t="s">
        <v>1056</v>
      </c>
      <c r="F204" s="4" t="s">
        <v>591</v>
      </c>
      <c r="G204" s="4" t="s">
        <v>863</v>
      </c>
      <c r="H204" s="4" t="s">
        <v>608</v>
      </c>
      <c r="I204" s="4" t="s">
        <v>599</v>
      </c>
      <c r="J204" s="4" t="s">
        <v>599</v>
      </c>
    </row>
    <row r="206" spans="1:11" x14ac:dyDescent="0.3">
      <c r="B206" s="4" t="s">
        <v>526</v>
      </c>
      <c r="C206" s="4" t="s">
        <v>585</v>
      </c>
      <c r="D206" s="4" t="s">
        <v>617</v>
      </c>
      <c r="E206" s="4" t="s">
        <v>618</v>
      </c>
      <c r="F206" s="4" t="s">
        <v>619</v>
      </c>
      <c r="G206" s="4" t="s">
        <v>620</v>
      </c>
      <c r="H206" s="4" t="s">
        <v>621</v>
      </c>
      <c r="I206" s="4" t="s">
        <v>622</v>
      </c>
      <c r="J206" s="4" t="s">
        <v>623</v>
      </c>
    </row>
    <row r="207" spans="1:11" x14ac:dyDescent="0.3">
      <c r="B207" s="4" t="s">
        <v>528</v>
      </c>
      <c r="C207" s="4" t="s">
        <v>624</v>
      </c>
      <c r="D207" s="4" t="s">
        <v>1058</v>
      </c>
      <c r="E207" s="4" t="s">
        <v>928</v>
      </c>
      <c r="F207" s="4" t="s">
        <v>934</v>
      </c>
      <c r="G207" s="4" t="s">
        <v>1001</v>
      </c>
      <c r="H207" s="4" t="s">
        <v>1059</v>
      </c>
      <c r="I207" s="4" t="s">
        <v>625</v>
      </c>
      <c r="J207" s="4" t="s">
        <v>626</v>
      </c>
      <c r="K207" s="4" t="s">
        <v>627</v>
      </c>
    </row>
    <row r="208" spans="1:11" x14ac:dyDescent="0.3">
      <c r="B208" s="4" t="s">
        <v>565</v>
      </c>
      <c r="C208" s="4" t="s">
        <v>591</v>
      </c>
      <c r="D208" s="4" t="s">
        <v>1060</v>
      </c>
      <c r="E208" s="4" t="s">
        <v>928</v>
      </c>
      <c r="F208" s="4" t="s">
        <v>936</v>
      </c>
      <c r="G208" s="4" t="s">
        <v>937</v>
      </c>
      <c r="H208" s="4" t="s">
        <v>629</v>
      </c>
      <c r="I208" s="4" t="s">
        <v>625</v>
      </c>
      <c r="J208" s="4" t="s">
        <v>626</v>
      </c>
      <c r="K208" s="4" t="s">
        <v>627</v>
      </c>
    </row>
    <row r="209" spans="1:11" x14ac:dyDescent="0.3">
      <c r="B209" s="4" t="s">
        <v>556</v>
      </c>
      <c r="C209" s="4" t="s">
        <v>728</v>
      </c>
      <c r="D209" s="4" t="s">
        <v>1070</v>
      </c>
      <c r="E209" s="4" t="s">
        <v>928</v>
      </c>
      <c r="F209" s="4" t="s">
        <v>936</v>
      </c>
      <c r="G209" s="4" t="s">
        <v>938</v>
      </c>
      <c r="H209" s="4" t="s">
        <v>630</v>
      </c>
      <c r="I209" s="4" t="s">
        <v>625</v>
      </c>
      <c r="J209" s="4" t="s">
        <v>626</v>
      </c>
      <c r="K209" s="4" t="s">
        <v>627</v>
      </c>
    </row>
    <row r="210" spans="1:11" x14ac:dyDescent="0.3">
      <c r="B210" s="4" t="s">
        <v>548</v>
      </c>
      <c r="C210" s="4" t="s">
        <v>728</v>
      </c>
      <c r="D210" s="4" t="s">
        <v>1070</v>
      </c>
      <c r="E210" s="4" t="s">
        <v>928</v>
      </c>
      <c r="F210" s="4" t="s">
        <v>939</v>
      </c>
      <c r="G210" s="4" t="s">
        <v>940</v>
      </c>
      <c r="H210" s="4" t="s">
        <v>1059</v>
      </c>
      <c r="I210" s="4" t="s">
        <v>625</v>
      </c>
      <c r="J210" s="4" t="s">
        <v>626</v>
      </c>
      <c r="K210" s="4" t="s">
        <v>627</v>
      </c>
    </row>
    <row r="211" spans="1:11" x14ac:dyDescent="0.3">
      <c r="B211" s="4" t="s">
        <v>567</v>
      </c>
      <c r="C211" s="4" t="s">
        <v>628</v>
      </c>
      <c r="D211" s="4" t="s">
        <v>1070</v>
      </c>
      <c r="E211" s="4" t="s">
        <v>928</v>
      </c>
      <c r="F211" s="4" t="s">
        <v>936</v>
      </c>
      <c r="G211" s="4" t="s">
        <v>1002</v>
      </c>
      <c r="H211" s="4" t="s">
        <v>630</v>
      </c>
      <c r="I211" s="4" t="s">
        <v>625</v>
      </c>
      <c r="J211" s="4" t="s">
        <v>626</v>
      </c>
      <c r="K211" s="4" t="s">
        <v>627</v>
      </c>
    </row>
    <row r="212" spans="1:11" x14ac:dyDescent="0.3">
      <c r="B212" s="4" t="s">
        <v>534</v>
      </c>
      <c r="C212" s="4" t="s">
        <v>591</v>
      </c>
      <c r="D212" s="4" t="s">
        <v>1060</v>
      </c>
      <c r="E212" s="4" t="s">
        <v>928</v>
      </c>
      <c r="F212" s="4" t="s">
        <v>936</v>
      </c>
      <c r="G212" s="4" t="s">
        <v>1003</v>
      </c>
      <c r="H212" s="4" t="s">
        <v>1059</v>
      </c>
      <c r="I212" s="4" t="s">
        <v>625</v>
      </c>
      <c r="J212" s="4" t="s">
        <v>626</v>
      </c>
      <c r="K212" s="4" t="s">
        <v>627</v>
      </c>
    </row>
    <row r="214" spans="1:11" x14ac:dyDescent="0.3">
      <c r="A214" t="s">
        <v>570</v>
      </c>
    </row>
    <row r="215" spans="1:11" x14ac:dyDescent="0.3">
      <c r="B215" s="4" t="s">
        <v>633</v>
      </c>
      <c r="C215" s="4" t="s">
        <v>634</v>
      </c>
      <c r="D215" s="4" t="s">
        <v>929</v>
      </c>
      <c r="E215" s="4" t="s">
        <v>930</v>
      </c>
      <c r="F215" s="4" t="s">
        <v>931</v>
      </c>
      <c r="G215" s="4" t="s">
        <v>932</v>
      </c>
    </row>
    <row r="216" spans="1:11" x14ac:dyDescent="0.3">
      <c r="B216" s="4" t="s">
        <v>928</v>
      </c>
      <c r="C216" s="4" t="s">
        <v>625</v>
      </c>
      <c r="D216" s="4" t="s">
        <v>528</v>
      </c>
      <c r="E216" s="4" t="s">
        <v>635</v>
      </c>
      <c r="F216" s="4" t="s">
        <v>636</v>
      </c>
      <c r="G216" s="4" t="s">
        <v>637</v>
      </c>
    </row>
    <row r="217" spans="1:11" x14ac:dyDescent="0.3">
      <c r="B217" s="4" t="s">
        <v>929</v>
      </c>
      <c r="C217" s="4" t="s">
        <v>625</v>
      </c>
      <c r="D217" s="4" t="s">
        <v>625</v>
      </c>
      <c r="E217" s="4" t="s">
        <v>567</v>
      </c>
      <c r="F217" s="4" t="s">
        <v>534</v>
      </c>
      <c r="G217" s="4" t="s">
        <v>625</v>
      </c>
    </row>
    <row r="219" spans="1:11" x14ac:dyDescent="0.3">
      <c r="A219" t="s">
        <v>571</v>
      </c>
    </row>
    <row r="220" spans="1:11" x14ac:dyDescent="0.3">
      <c r="B220" s="4" t="s">
        <v>526</v>
      </c>
      <c r="C220" s="4" t="s">
        <v>1098</v>
      </c>
      <c r="D220" s="4" t="s">
        <v>640</v>
      </c>
      <c r="E220" s="4" t="s">
        <v>1099</v>
      </c>
      <c r="F220" s="4" t="s">
        <v>641</v>
      </c>
      <c r="G220" s="4" t="s">
        <v>642</v>
      </c>
      <c r="H220" s="4" t="s">
        <v>643</v>
      </c>
    </row>
    <row r="221" spans="1:11" x14ac:dyDescent="0.3">
      <c r="B221" s="4" t="s">
        <v>528</v>
      </c>
      <c r="C221" s="4" t="s">
        <v>644</v>
      </c>
      <c r="D221" s="4" t="s">
        <v>645</v>
      </c>
      <c r="E221" s="4" t="s">
        <v>646</v>
      </c>
      <c r="F221" s="4" t="s">
        <v>647</v>
      </c>
      <c r="G221" s="4" t="s">
        <v>648</v>
      </c>
      <c r="H221" s="4" t="s">
        <v>649</v>
      </c>
    </row>
    <row r="222" spans="1:11" x14ac:dyDescent="0.3">
      <c r="B222" s="4" t="s">
        <v>565</v>
      </c>
      <c r="C222" s="4" t="s">
        <v>650</v>
      </c>
      <c r="D222" s="4" t="s">
        <v>651</v>
      </c>
      <c r="E222" s="4" t="s">
        <v>652</v>
      </c>
      <c r="F222" s="4" t="s">
        <v>653</v>
      </c>
      <c r="G222" s="4" t="s">
        <v>654</v>
      </c>
      <c r="H222" s="4" t="s">
        <v>649</v>
      </c>
    </row>
    <row r="223" spans="1:11" x14ac:dyDescent="0.3">
      <c r="B223" s="4" t="s">
        <v>556</v>
      </c>
      <c r="C223" s="4" t="s">
        <v>644</v>
      </c>
      <c r="D223" s="4" t="s">
        <v>655</v>
      </c>
      <c r="E223" s="4" t="s">
        <v>656</v>
      </c>
      <c r="F223" s="4" t="s">
        <v>657</v>
      </c>
      <c r="G223" s="4" t="s">
        <v>658</v>
      </c>
      <c r="H223" s="4" t="s">
        <v>649</v>
      </c>
    </row>
    <row r="224" spans="1:11" x14ac:dyDescent="0.3">
      <c r="B224" s="4" t="s">
        <v>548</v>
      </c>
      <c r="C224" s="4" t="s">
        <v>659</v>
      </c>
      <c r="D224" s="4" t="s">
        <v>660</v>
      </c>
      <c r="E224" s="4" t="s">
        <v>661</v>
      </c>
      <c r="F224" s="4" t="s">
        <v>662</v>
      </c>
      <c r="G224" s="4" t="s">
        <v>663</v>
      </c>
      <c r="H224" s="4" t="s">
        <v>649</v>
      </c>
    </row>
    <row r="225" spans="1:11" x14ac:dyDescent="0.3">
      <c r="B225" s="4" t="s">
        <v>567</v>
      </c>
      <c r="C225" s="4" t="s">
        <v>644</v>
      </c>
      <c r="D225" s="4" t="s">
        <v>668</v>
      </c>
      <c r="E225" s="4" t="s">
        <v>669</v>
      </c>
      <c r="F225" s="4" t="s">
        <v>670</v>
      </c>
      <c r="G225" s="4" t="s">
        <v>671</v>
      </c>
      <c r="H225" s="4" t="s">
        <v>649</v>
      </c>
    </row>
    <row r="226" spans="1:11" x14ac:dyDescent="0.3">
      <c r="B226" s="4" t="s">
        <v>534</v>
      </c>
      <c r="C226" s="4" t="s">
        <v>650</v>
      </c>
      <c r="D226" s="4" t="s">
        <v>664</v>
      </c>
      <c r="E226" s="4" t="s">
        <v>665</v>
      </c>
      <c r="F226" s="4" t="s">
        <v>666</v>
      </c>
      <c r="G226" s="4" t="s">
        <v>667</v>
      </c>
      <c r="H226" s="4" t="s">
        <v>649</v>
      </c>
    </row>
    <row r="228" spans="1:11" x14ac:dyDescent="0.3">
      <c r="A228" t="s">
        <v>572</v>
      </c>
    </row>
    <row r="229" spans="1:11" x14ac:dyDescent="0.3">
      <c r="B229" s="4" t="s">
        <v>526</v>
      </c>
      <c r="C229" s="4" t="s">
        <v>682</v>
      </c>
      <c r="D229" s="4" t="s">
        <v>683</v>
      </c>
      <c r="E229" s="4" t="s">
        <v>684</v>
      </c>
      <c r="F229" s="4" t="s">
        <v>685</v>
      </c>
      <c r="G229" s="4" t="s">
        <v>686</v>
      </c>
      <c r="H229" s="4" t="s">
        <v>687</v>
      </c>
    </row>
    <row r="230" spans="1:11" x14ac:dyDescent="0.3">
      <c r="B230" s="4" t="s">
        <v>528</v>
      </c>
      <c r="C230" s="4" t="s">
        <v>864</v>
      </c>
      <c r="D230" s="4" t="s">
        <v>1004</v>
      </c>
      <c r="E230" s="4" t="s">
        <v>1005</v>
      </c>
      <c r="F230" s="4" t="s">
        <v>1006</v>
      </c>
      <c r="G230" s="4" t="s">
        <v>865</v>
      </c>
      <c r="H230" s="4" t="s">
        <v>691</v>
      </c>
      <c r="I230" s="4" t="s">
        <v>1019</v>
      </c>
      <c r="J230" s="4" t="s">
        <v>1076</v>
      </c>
      <c r="K230" s="4" t="s">
        <v>1063</v>
      </c>
    </row>
    <row r="231" spans="1:11" x14ac:dyDescent="0.3">
      <c r="B231" s="4" t="s">
        <v>565</v>
      </c>
      <c r="C231" s="4" t="s">
        <v>866</v>
      </c>
      <c r="D231" s="4" t="s">
        <v>867</v>
      </c>
      <c r="E231" s="4" t="s">
        <v>1007</v>
      </c>
      <c r="F231" s="4" t="s">
        <v>1008</v>
      </c>
      <c r="G231" s="4" t="s">
        <v>693</v>
      </c>
      <c r="H231" s="4" t="s">
        <v>691</v>
      </c>
      <c r="I231" s="4" t="s">
        <v>1019</v>
      </c>
      <c r="J231" s="4" t="s">
        <v>1085</v>
      </c>
      <c r="K231" s="4" t="s">
        <v>1063</v>
      </c>
    </row>
    <row r="232" spans="1:11" x14ac:dyDescent="0.3">
      <c r="B232" s="4" t="s">
        <v>556</v>
      </c>
      <c r="C232" s="4" t="s">
        <v>864</v>
      </c>
      <c r="D232" s="4" t="s">
        <v>1009</v>
      </c>
      <c r="E232" s="4" t="s">
        <v>1010</v>
      </c>
      <c r="F232" s="4" t="s">
        <v>1011</v>
      </c>
      <c r="G232" s="4" t="s">
        <v>694</v>
      </c>
      <c r="H232" s="4" t="s">
        <v>691</v>
      </c>
      <c r="I232" s="4" t="s">
        <v>1019</v>
      </c>
      <c r="J232" s="4" t="s">
        <v>1076</v>
      </c>
      <c r="K232" s="4" t="s">
        <v>1063</v>
      </c>
    </row>
    <row r="233" spans="1:11" x14ac:dyDescent="0.3">
      <c r="B233" s="4" t="s">
        <v>548</v>
      </c>
      <c r="C233" s="4" t="s">
        <v>868</v>
      </c>
      <c r="D233" s="4" t="s">
        <v>1012</v>
      </c>
      <c r="E233" s="4" t="s">
        <v>1013</v>
      </c>
      <c r="F233" s="4" t="s">
        <v>1014</v>
      </c>
      <c r="G233" s="4" t="s">
        <v>695</v>
      </c>
      <c r="H233" s="4" t="s">
        <v>691</v>
      </c>
      <c r="I233" s="4" t="s">
        <v>1019</v>
      </c>
      <c r="J233" s="4" t="s">
        <v>1086</v>
      </c>
      <c r="K233" s="4" t="s">
        <v>1063</v>
      </c>
    </row>
    <row r="234" spans="1:11" x14ac:dyDescent="0.3">
      <c r="B234" s="4" t="s">
        <v>567</v>
      </c>
      <c r="C234" s="4" t="s">
        <v>864</v>
      </c>
      <c r="D234" s="4" t="s">
        <v>869</v>
      </c>
      <c r="E234" s="4" t="s">
        <v>1015</v>
      </c>
      <c r="F234" s="4" t="s">
        <v>1016</v>
      </c>
      <c r="G234" s="4" t="s">
        <v>870</v>
      </c>
      <c r="H234" s="4" t="s">
        <v>691</v>
      </c>
      <c r="I234" s="4" t="s">
        <v>1019</v>
      </c>
      <c r="J234" s="4" t="s">
        <v>1076</v>
      </c>
      <c r="K234" s="4" t="s">
        <v>1063</v>
      </c>
    </row>
    <row r="235" spans="1:11" x14ac:dyDescent="0.3">
      <c r="B235" s="4" t="s">
        <v>534</v>
      </c>
      <c r="C235" s="4" t="s">
        <v>866</v>
      </c>
      <c r="D235" s="4" t="s">
        <v>1017</v>
      </c>
      <c r="E235" s="4" t="s">
        <v>1018</v>
      </c>
      <c r="F235" s="4" t="s">
        <v>1006</v>
      </c>
      <c r="G235" s="4" t="s">
        <v>802</v>
      </c>
      <c r="H235" s="4" t="s">
        <v>691</v>
      </c>
      <c r="I235" s="4" t="s">
        <v>1019</v>
      </c>
      <c r="J235" s="4" t="s">
        <v>1085</v>
      </c>
      <c r="K235" s="4" t="s">
        <v>1063</v>
      </c>
    </row>
    <row r="237" spans="1:11" x14ac:dyDescent="0.3">
      <c r="A237" t="s">
        <v>578</v>
      </c>
    </row>
    <row r="238" spans="1:11" x14ac:dyDescent="0.3">
      <c r="A238" t="s">
        <v>569</v>
      </c>
    </row>
    <row r="239" spans="1:11" x14ac:dyDescent="0.3">
      <c r="B239" s="4" t="s">
        <v>526</v>
      </c>
      <c r="C239" s="4" t="s">
        <v>581</v>
      </c>
      <c r="D239" s="4" t="s">
        <v>582</v>
      </c>
      <c r="E239" s="4" t="s">
        <v>583</v>
      </c>
      <c r="F239" s="4" t="s">
        <v>584</v>
      </c>
      <c r="G239" s="4" t="s">
        <v>1053</v>
      </c>
      <c r="H239" s="4" t="s">
        <v>586</v>
      </c>
      <c r="I239" s="4" t="s">
        <v>587</v>
      </c>
      <c r="J239" s="4" t="s">
        <v>588</v>
      </c>
      <c r="K239" s="4"/>
    </row>
    <row r="240" spans="1:11" x14ac:dyDescent="0.3">
      <c r="B240" s="4" t="s">
        <v>552</v>
      </c>
      <c r="C240" s="4" t="s">
        <v>589</v>
      </c>
      <c r="D240" s="4" t="s">
        <v>590</v>
      </c>
      <c r="E240" s="4" t="s">
        <v>1054</v>
      </c>
      <c r="F240" s="4" t="s">
        <v>591</v>
      </c>
      <c r="G240" s="4" t="s">
        <v>871</v>
      </c>
      <c r="H240" s="4" t="s">
        <v>872</v>
      </c>
      <c r="I240" s="4" t="s">
        <v>599</v>
      </c>
      <c r="J240" s="4" t="s">
        <v>599</v>
      </c>
    </row>
    <row r="241" spans="2:11" x14ac:dyDescent="0.3">
      <c r="B241" s="4" t="s">
        <v>540</v>
      </c>
      <c r="C241" s="4" t="s">
        <v>589</v>
      </c>
      <c r="D241" s="4" t="s">
        <v>596</v>
      </c>
      <c r="E241" s="4" t="s">
        <v>1055</v>
      </c>
      <c r="F241" s="4" t="s">
        <v>591</v>
      </c>
      <c r="G241" s="4" t="s">
        <v>873</v>
      </c>
      <c r="H241" s="4" t="s">
        <v>613</v>
      </c>
      <c r="I241" s="4" t="s">
        <v>594</v>
      </c>
      <c r="J241" s="4" t="s">
        <v>611</v>
      </c>
    </row>
    <row r="242" spans="2:11" x14ac:dyDescent="0.3">
      <c r="B242" s="4" t="s">
        <v>548</v>
      </c>
      <c r="C242" s="4" t="s">
        <v>603</v>
      </c>
      <c r="D242" s="4" t="s">
        <v>604</v>
      </c>
      <c r="E242" s="4" t="s">
        <v>1056</v>
      </c>
      <c r="F242" s="4" t="s">
        <v>591</v>
      </c>
      <c r="G242" s="4" t="s">
        <v>874</v>
      </c>
      <c r="H242" s="4" t="s">
        <v>606</v>
      </c>
      <c r="I242" s="4" t="s">
        <v>594</v>
      </c>
      <c r="J242" s="4" t="s">
        <v>594</v>
      </c>
    </row>
    <row r="243" spans="2:11" x14ac:dyDescent="0.3">
      <c r="B243" s="4" t="s">
        <v>556</v>
      </c>
      <c r="C243" s="4" t="s">
        <v>589</v>
      </c>
      <c r="D243" s="4" t="s">
        <v>600</v>
      </c>
      <c r="E243" s="4" t="s">
        <v>1057</v>
      </c>
      <c r="F243" s="4" t="s">
        <v>591</v>
      </c>
      <c r="G243" s="4" t="s">
        <v>875</v>
      </c>
      <c r="H243" s="4" t="s">
        <v>602</v>
      </c>
      <c r="I243" s="4" t="s">
        <v>599</v>
      </c>
      <c r="J243" s="4" t="s">
        <v>599</v>
      </c>
    </row>
    <row r="244" spans="2:11" x14ac:dyDescent="0.3">
      <c r="B244" s="4" t="s">
        <v>528</v>
      </c>
      <c r="C244" s="4" t="s">
        <v>589</v>
      </c>
      <c r="D244" s="4" t="s">
        <v>590</v>
      </c>
      <c r="E244" s="4" t="s">
        <v>1054</v>
      </c>
      <c r="F244" s="4" t="s">
        <v>591</v>
      </c>
      <c r="G244" s="4" t="s">
        <v>876</v>
      </c>
      <c r="H244" s="4" t="s">
        <v>593</v>
      </c>
      <c r="I244" s="4" t="s">
        <v>877</v>
      </c>
      <c r="J244" s="4" t="s">
        <v>723</v>
      </c>
    </row>
    <row r="245" spans="2:11" x14ac:dyDescent="0.3">
      <c r="B245" s="4" t="s">
        <v>565</v>
      </c>
      <c r="C245" s="4" t="s">
        <v>595</v>
      </c>
      <c r="D245" s="4" t="s">
        <v>596</v>
      </c>
      <c r="E245" s="4" t="s">
        <v>1055</v>
      </c>
      <c r="F245" s="4" t="s">
        <v>591</v>
      </c>
      <c r="G245" s="4" t="s">
        <v>597</v>
      </c>
      <c r="H245" s="4" t="s">
        <v>598</v>
      </c>
      <c r="I245" s="4" t="s">
        <v>599</v>
      </c>
      <c r="J245" s="4" t="s">
        <v>599</v>
      </c>
    </row>
    <row r="246" spans="2:11" x14ac:dyDescent="0.3">
      <c r="B246" s="4" t="s">
        <v>558</v>
      </c>
      <c r="C246" s="4" t="s">
        <v>603</v>
      </c>
      <c r="D246" s="4" t="s">
        <v>604</v>
      </c>
      <c r="E246" s="4" t="s">
        <v>1056</v>
      </c>
      <c r="F246" s="4" t="s">
        <v>591</v>
      </c>
      <c r="G246" s="4" t="s">
        <v>878</v>
      </c>
      <c r="H246" s="4" t="s">
        <v>717</v>
      </c>
      <c r="I246" s="4" t="s">
        <v>594</v>
      </c>
      <c r="J246" s="4" t="s">
        <v>594</v>
      </c>
    </row>
    <row r="247" spans="2:11" x14ac:dyDescent="0.3">
      <c r="B247" s="4" t="s">
        <v>538</v>
      </c>
      <c r="C247" s="4" t="s">
        <v>595</v>
      </c>
      <c r="D247" s="4" t="s">
        <v>600</v>
      </c>
      <c r="E247" s="4" t="s">
        <v>1057</v>
      </c>
      <c r="F247" s="4" t="s">
        <v>591</v>
      </c>
      <c r="G247" s="4" t="s">
        <v>879</v>
      </c>
      <c r="H247" s="4" t="s">
        <v>713</v>
      </c>
      <c r="I247" s="4" t="s">
        <v>594</v>
      </c>
      <c r="J247" s="4" t="s">
        <v>594</v>
      </c>
    </row>
    <row r="248" spans="2:11" x14ac:dyDescent="0.3">
      <c r="B248" s="4" t="s">
        <v>567</v>
      </c>
      <c r="C248" s="4" t="s">
        <v>595</v>
      </c>
      <c r="D248" s="4" t="s">
        <v>596</v>
      </c>
      <c r="E248" s="4" t="s">
        <v>1055</v>
      </c>
      <c r="F248" s="4" t="s">
        <v>591</v>
      </c>
      <c r="G248" s="4" t="s">
        <v>880</v>
      </c>
      <c r="H248" s="4" t="s">
        <v>610</v>
      </c>
      <c r="I248" s="4" t="s">
        <v>611</v>
      </c>
      <c r="J248" s="4" t="s">
        <v>611</v>
      </c>
    </row>
    <row r="249" spans="2:11" x14ac:dyDescent="0.3">
      <c r="B249" s="4" t="s">
        <v>563</v>
      </c>
      <c r="C249" s="4" t="s">
        <v>603</v>
      </c>
      <c r="D249" s="4" t="s">
        <v>604</v>
      </c>
      <c r="E249" s="4" t="s">
        <v>1056</v>
      </c>
      <c r="F249" s="4" t="s">
        <v>591</v>
      </c>
      <c r="G249" s="4" t="s">
        <v>881</v>
      </c>
      <c r="H249" s="4" t="s">
        <v>710</v>
      </c>
      <c r="I249" s="4" t="s">
        <v>594</v>
      </c>
      <c r="J249" s="4" t="s">
        <v>594</v>
      </c>
    </row>
    <row r="250" spans="2:11" x14ac:dyDescent="0.3">
      <c r="B250" s="4" t="s">
        <v>554</v>
      </c>
      <c r="C250" s="4" t="s">
        <v>725</v>
      </c>
      <c r="D250" s="4" t="s">
        <v>600</v>
      </c>
      <c r="E250" s="4" t="s">
        <v>1057</v>
      </c>
      <c r="F250" s="4" t="s">
        <v>591</v>
      </c>
      <c r="G250" s="4" t="s">
        <v>882</v>
      </c>
      <c r="H250" s="4" t="s">
        <v>727</v>
      </c>
      <c r="I250" s="4" t="s">
        <v>720</v>
      </c>
      <c r="J250" s="4" t="s">
        <v>720</v>
      </c>
    </row>
    <row r="251" spans="2:11" x14ac:dyDescent="0.3">
      <c r="B251" s="4" t="s">
        <v>546</v>
      </c>
      <c r="C251" s="4" t="s">
        <v>589</v>
      </c>
      <c r="D251" s="4" t="s">
        <v>600</v>
      </c>
      <c r="E251" s="4" t="s">
        <v>1057</v>
      </c>
      <c r="F251" s="4" t="s">
        <v>591</v>
      </c>
      <c r="G251" s="4" t="s">
        <v>883</v>
      </c>
      <c r="H251" s="4" t="s">
        <v>616</v>
      </c>
      <c r="I251" s="4" t="s">
        <v>611</v>
      </c>
      <c r="J251" s="4" t="s">
        <v>611</v>
      </c>
    </row>
    <row r="252" spans="2:11" x14ac:dyDescent="0.3">
      <c r="B252" s="4" t="s">
        <v>534</v>
      </c>
      <c r="C252" s="4" t="s">
        <v>603</v>
      </c>
      <c r="D252" s="4" t="s">
        <v>600</v>
      </c>
      <c r="E252" s="4" t="s">
        <v>1057</v>
      </c>
      <c r="F252" s="4" t="s">
        <v>591</v>
      </c>
      <c r="G252" s="4" t="s">
        <v>884</v>
      </c>
      <c r="H252" s="4" t="s">
        <v>608</v>
      </c>
      <c r="I252" s="4" t="s">
        <v>594</v>
      </c>
      <c r="J252" s="4" t="s">
        <v>594</v>
      </c>
    </row>
    <row r="254" spans="2:11" x14ac:dyDescent="0.3">
      <c r="B254" s="4" t="s">
        <v>526</v>
      </c>
      <c r="C254" s="4" t="s">
        <v>585</v>
      </c>
      <c r="D254" s="4" t="s">
        <v>617</v>
      </c>
      <c r="E254" s="4" t="s">
        <v>618</v>
      </c>
      <c r="F254" s="4" t="s">
        <v>619</v>
      </c>
      <c r="G254" s="4" t="s">
        <v>620</v>
      </c>
      <c r="H254" s="4" t="s">
        <v>621</v>
      </c>
      <c r="I254" s="4" t="s">
        <v>622</v>
      </c>
      <c r="J254" s="4" t="s">
        <v>623</v>
      </c>
    </row>
    <row r="255" spans="2:11" x14ac:dyDescent="0.3">
      <c r="B255" s="4" t="s">
        <v>552</v>
      </c>
      <c r="C255" s="4" t="s">
        <v>591</v>
      </c>
      <c r="D255" s="4" t="s">
        <v>1060</v>
      </c>
      <c r="E255" s="4" t="s">
        <v>928</v>
      </c>
      <c r="F255" s="4" t="s">
        <v>939</v>
      </c>
      <c r="G255" s="4" t="s">
        <v>1021</v>
      </c>
      <c r="H255" s="4" t="s">
        <v>630</v>
      </c>
      <c r="I255" s="4" t="s">
        <v>625</v>
      </c>
      <c r="J255" s="4" t="s">
        <v>626</v>
      </c>
      <c r="K255" s="4" t="s">
        <v>627</v>
      </c>
    </row>
    <row r="256" spans="2:11" x14ac:dyDescent="0.3">
      <c r="B256" s="4" t="s">
        <v>540</v>
      </c>
      <c r="C256" s="4" t="s">
        <v>624</v>
      </c>
      <c r="D256" s="4" t="s">
        <v>1058</v>
      </c>
      <c r="E256" s="4" t="s">
        <v>928</v>
      </c>
      <c r="F256" s="4" t="s">
        <v>936</v>
      </c>
      <c r="G256" s="4" t="s">
        <v>1022</v>
      </c>
      <c r="H256" s="4" t="s">
        <v>1059</v>
      </c>
      <c r="I256" s="4" t="s">
        <v>625</v>
      </c>
      <c r="J256" s="4" t="s">
        <v>626</v>
      </c>
      <c r="K256" s="4" t="s">
        <v>627</v>
      </c>
    </row>
    <row r="257" spans="1:11" x14ac:dyDescent="0.3">
      <c r="B257" s="4" t="s">
        <v>548</v>
      </c>
      <c r="C257" s="4" t="s">
        <v>591</v>
      </c>
      <c r="D257" s="4" t="s">
        <v>1060</v>
      </c>
      <c r="E257" s="4" t="s">
        <v>928</v>
      </c>
      <c r="F257" s="4" t="s">
        <v>939</v>
      </c>
      <c r="G257" s="4" t="s">
        <v>940</v>
      </c>
      <c r="H257" s="4" t="s">
        <v>1059</v>
      </c>
      <c r="I257" s="4" t="s">
        <v>625</v>
      </c>
      <c r="J257" s="4" t="s">
        <v>626</v>
      </c>
      <c r="K257" s="4" t="s">
        <v>627</v>
      </c>
    </row>
    <row r="258" spans="1:11" x14ac:dyDescent="0.3">
      <c r="B258" s="4" t="s">
        <v>556</v>
      </c>
      <c r="C258" s="4" t="s">
        <v>624</v>
      </c>
      <c r="D258" s="4" t="s">
        <v>1058</v>
      </c>
      <c r="E258" s="4" t="s">
        <v>928</v>
      </c>
      <c r="F258" s="4" t="s">
        <v>939</v>
      </c>
      <c r="G258" s="4" t="s">
        <v>1023</v>
      </c>
      <c r="H258" s="4" t="s">
        <v>630</v>
      </c>
      <c r="I258" s="4" t="s">
        <v>625</v>
      </c>
      <c r="J258" s="4" t="s">
        <v>626</v>
      </c>
      <c r="K258" s="4" t="s">
        <v>627</v>
      </c>
    </row>
    <row r="259" spans="1:11" x14ac:dyDescent="0.3">
      <c r="B259" s="4" t="s">
        <v>528</v>
      </c>
      <c r="C259" s="4" t="s">
        <v>624</v>
      </c>
      <c r="D259" s="4" t="s">
        <v>1058</v>
      </c>
      <c r="E259" s="4" t="s">
        <v>928</v>
      </c>
      <c r="F259" s="4" t="s">
        <v>934</v>
      </c>
      <c r="G259" s="4" t="s">
        <v>935</v>
      </c>
      <c r="H259" s="4" t="s">
        <v>1059</v>
      </c>
      <c r="I259" s="4" t="s">
        <v>625</v>
      </c>
      <c r="J259" s="4" t="s">
        <v>626</v>
      </c>
      <c r="K259" s="4" t="s">
        <v>627</v>
      </c>
    </row>
    <row r="260" spans="1:11" x14ac:dyDescent="0.3">
      <c r="B260" s="4" t="s">
        <v>565</v>
      </c>
      <c r="C260" s="4" t="s">
        <v>624</v>
      </c>
      <c r="D260" s="4" t="s">
        <v>1058</v>
      </c>
      <c r="E260" s="4" t="s">
        <v>928</v>
      </c>
      <c r="F260" s="4" t="s">
        <v>936</v>
      </c>
      <c r="G260" s="4" t="s">
        <v>937</v>
      </c>
      <c r="H260" s="4" t="s">
        <v>629</v>
      </c>
      <c r="I260" s="4" t="s">
        <v>625</v>
      </c>
      <c r="J260" s="4" t="s">
        <v>626</v>
      </c>
      <c r="K260" s="4" t="s">
        <v>627</v>
      </c>
    </row>
    <row r="261" spans="1:11" x14ac:dyDescent="0.3">
      <c r="B261" s="4" t="s">
        <v>558</v>
      </c>
      <c r="C261" s="4" t="s">
        <v>591</v>
      </c>
      <c r="D261" s="4" t="s">
        <v>1060</v>
      </c>
      <c r="E261" s="4" t="s">
        <v>928</v>
      </c>
      <c r="F261" s="4" t="s">
        <v>939</v>
      </c>
      <c r="G261" s="4" t="s">
        <v>938</v>
      </c>
      <c r="H261" s="4" t="s">
        <v>630</v>
      </c>
      <c r="I261" s="4" t="s">
        <v>625</v>
      </c>
      <c r="J261" s="4" t="s">
        <v>626</v>
      </c>
      <c r="K261" s="4" t="s">
        <v>627</v>
      </c>
    </row>
    <row r="262" spans="1:11" x14ac:dyDescent="0.3">
      <c r="B262" s="4" t="s">
        <v>538</v>
      </c>
      <c r="C262" s="4" t="s">
        <v>624</v>
      </c>
      <c r="D262" s="4" t="s">
        <v>1058</v>
      </c>
      <c r="E262" s="4" t="s">
        <v>928</v>
      </c>
      <c r="F262" s="4" t="s">
        <v>936</v>
      </c>
      <c r="G262" s="4" t="s">
        <v>938</v>
      </c>
      <c r="H262" s="4" t="s">
        <v>630</v>
      </c>
      <c r="I262" s="4" t="s">
        <v>625</v>
      </c>
      <c r="J262" s="4" t="s">
        <v>626</v>
      </c>
      <c r="K262" s="4" t="s">
        <v>627</v>
      </c>
    </row>
    <row r="263" spans="1:11" x14ac:dyDescent="0.3">
      <c r="B263" s="4" t="s">
        <v>567</v>
      </c>
      <c r="C263" s="4" t="s">
        <v>624</v>
      </c>
      <c r="D263" s="4" t="s">
        <v>1058</v>
      </c>
      <c r="E263" s="4" t="s">
        <v>928</v>
      </c>
      <c r="F263" s="4" t="s">
        <v>936</v>
      </c>
      <c r="G263" s="4" t="s">
        <v>1002</v>
      </c>
      <c r="H263" s="4" t="s">
        <v>630</v>
      </c>
      <c r="I263" s="4" t="s">
        <v>625</v>
      </c>
      <c r="J263" s="4" t="s">
        <v>626</v>
      </c>
      <c r="K263" s="4" t="s">
        <v>627</v>
      </c>
    </row>
    <row r="264" spans="1:11" x14ac:dyDescent="0.3">
      <c r="B264" s="4" t="s">
        <v>563</v>
      </c>
      <c r="C264" s="4" t="s">
        <v>591</v>
      </c>
      <c r="D264" s="4" t="s">
        <v>1060</v>
      </c>
      <c r="E264" s="4" t="s">
        <v>928</v>
      </c>
      <c r="F264" s="4" t="s">
        <v>939</v>
      </c>
      <c r="G264" s="4" t="s">
        <v>942</v>
      </c>
      <c r="H264" s="4" t="s">
        <v>629</v>
      </c>
      <c r="I264" s="4" t="s">
        <v>625</v>
      </c>
      <c r="J264" s="4" t="s">
        <v>626</v>
      </c>
      <c r="K264" s="4" t="s">
        <v>627</v>
      </c>
    </row>
    <row r="265" spans="1:11" x14ac:dyDescent="0.3">
      <c r="B265" s="4" t="s">
        <v>554</v>
      </c>
      <c r="C265" s="4" t="s">
        <v>624</v>
      </c>
      <c r="D265" s="4" t="s">
        <v>1058</v>
      </c>
      <c r="E265" s="4" t="s">
        <v>928</v>
      </c>
      <c r="F265" s="4" t="s">
        <v>936</v>
      </c>
      <c r="G265" s="4" t="s">
        <v>938</v>
      </c>
      <c r="H265" s="4" t="s">
        <v>630</v>
      </c>
      <c r="I265" s="4" t="s">
        <v>625</v>
      </c>
      <c r="J265" s="4" t="s">
        <v>626</v>
      </c>
      <c r="K265" s="4" t="s">
        <v>627</v>
      </c>
    </row>
    <row r="266" spans="1:11" x14ac:dyDescent="0.3">
      <c r="B266" s="4" t="s">
        <v>546</v>
      </c>
      <c r="C266" s="4" t="s">
        <v>591</v>
      </c>
      <c r="D266" s="4" t="s">
        <v>1060</v>
      </c>
      <c r="E266" s="4" t="s">
        <v>928</v>
      </c>
      <c r="F266" s="4" t="s">
        <v>936</v>
      </c>
      <c r="G266" s="4" t="s">
        <v>1024</v>
      </c>
      <c r="H266" s="4" t="s">
        <v>1059</v>
      </c>
      <c r="I266" s="4" t="s">
        <v>625</v>
      </c>
      <c r="J266" s="4" t="s">
        <v>626</v>
      </c>
      <c r="K266" s="4" t="s">
        <v>627</v>
      </c>
    </row>
    <row r="267" spans="1:11" x14ac:dyDescent="0.3">
      <c r="B267" s="4" t="s">
        <v>534</v>
      </c>
      <c r="C267" s="4" t="s">
        <v>591</v>
      </c>
      <c r="D267" s="4" t="s">
        <v>1060</v>
      </c>
      <c r="E267" s="4" t="s">
        <v>928</v>
      </c>
      <c r="F267" s="4" t="s">
        <v>939</v>
      </c>
      <c r="G267" s="4" t="s">
        <v>938</v>
      </c>
      <c r="H267" s="4" t="s">
        <v>631</v>
      </c>
      <c r="I267" s="4" t="s">
        <v>625</v>
      </c>
      <c r="J267" s="4" t="s">
        <v>626</v>
      </c>
      <c r="K267" s="4" t="s">
        <v>627</v>
      </c>
    </row>
    <row r="269" spans="1:11" x14ac:dyDescent="0.3">
      <c r="A269" t="s">
        <v>570</v>
      </c>
    </row>
    <row r="270" spans="1:11" x14ac:dyDescent="0.3">
      <c r="B270" s="4" t="s">
        <v>633</v>
      </c>
      <c r="C270" s="4" t="s">
        <v>634</v>
      </c>
      <c r="D270" s="4" t="s">
        <v>929</v>
      </c>
      <c r="E270" s="4" t="s">
        <v>930</v>
      </c>
      <c r="F270" s="4" t="s">
        <v>931</v>
      </c>
      <c r="G270" s="4" t="s">
        <v>932</v>
      </c>
    </row>
    <row r="271" spans="1:11" x14ac:dyDescent="0.3">
      <c r="B271" s="4" t="s">
        <v>928</v>
      </c>
      <c r="C271" s="4" t="s">
        <v>625</v>
      </c>
      <c r="D271" s="4" t="s">
        <v>885</v>
      </c>
      <c r="E271" s="4" t="s">
        <v>886</v>
      </c>
      <c r="F271" s="4" t="s">
        <v>734</v>
      </c>
      <c r="G271" s="4" t="s">
        <v>887</v>
      </c>
    </row>
    <row r="272" spans="1:11" x14ac:dyDescent="0.3">
      <c r="B272" s="4" t="s">
        <v>929</v>
      </c>
      <c r="C272" s="4" t="s">
        <v>625</v>
      </c>
      <c r="D272" s="4" t="s">
        <v>528</v>
      </c>
      <c r="E272" s="4" t="s">
        <v>635</v>
      </c>
      <c r="F272" s="4" t="s">
        <v>732</v>
      </c>
      <c r="G272" s="4" t="s">
        <v>730</v>
      </c>
    </row>
    <row r="273" spans="1:8" x14ac:dyDescent="0.3">
      <c r="B273" s="4" t="s">
        <v>930</v>
      </c>
      <c r="C273" s="4" t="s">
        <v>625</v>
      </c>
      <c r="D273" s="4" t="s">
        <v>625</v>
      </c>
      <c r="E273" s="4" t="s">
        <v>567</v>
      </c>
      <c r="F273" s="4" t="s">
        <v>729</v>
      </c>
      <c r="G273" s="4" t="s">
        <v>735</v>
      </c>
    </row>
    <row r="274" spans="1:8" x14ac:dyDescent="0.3">
      <c r="B274" s="4" t="s">
        <v>931</v>
      </c>
      <c r="C274" s="4" t="s">
        <v>625</v>
      </c>
      <c r="D274" s="4" t="s">
        <v>625</v>
      </c>
      <c r="E274" s="4" t="s">
        <v>625</v>
      </c>
      <c r="F274" s="4" t="s">
        <v>625</v>
      </c>
      <c r="G274" s="4" t="s">
        <v>546</v>
      </c>
    </row>
    <row r="275" spans="1:8" x14ac:dyDescent="0.3">
      <c r="B275" s="4" t="s">
        <v>932</v>
      </c>
      <c r="C275" s="4" t="s">
        <v>625</v>
      </c>
      <c r="D275" s="4" t="s">
        <v>625</v>
      </c>
      <c r="E275" s="4" t="s">
        <v>625</v>
      </c>
      <c r="F275" s="4" t="s">
        <v>625</v>
      </c>
      <c r="G275" s="4" t="s">
        <v>534</v>
      </c>
    </row>
    <row r="277" spans="1:8" x14ac:dyDescent="0.3">
      <c r="A277" t="s">
        <v>571</v>
      </c>
    </row>
    <row r="278" spans="1:8" x14ac:dyDescent="0.3">
      <c r="B278" s="4" t="s">
        <v>526</v>
      </c>
      <c r="C278" s="4" t="s">
        <v>1098</v>
      </c>
      <c r="D278" s="4" t="s">
        <v>640</v>
      </c>
      <c r="E278" s="4" t="s">
        <v>1099</v>
      </c>
      <c r="F278" s="4" t="s">
        <v>641</v>
      </c>
      <c r="G278" s="4" t="s">
        <v>642</v>
      </c>
      <c r="H278" s="4" t="s">
        <v>643</v>
      </c>
    </row>
    <row r="279" spans="1:8" x14ac:dyDescent="0.3">
      <c r="B279" s="4" t="s">
        <v>552</v>
      </c>
      <c r="C279" s="4" t="s">
        <v>888</v>
      </c>
      <c r="D279" s="4" t="s">
        <v>889</v>
      </c>
      <c r="E279" s="4" t="s">
        <v>890</v>
      </c>
      <c r="F279" s="4" t="s">
        <v>891</v>
      </c>
      <c r="G279" s="4" t="s">
        <v>892</v>
      </c>
      <c r="H279" s="4" t="s">
        <v>649</v>
      </c>
    </row>
    <row r="280" spans="1:8" x14ac:dyDescent="0.3">
      <c r="B280" s="4" t="s">
        <v>540</v>
      </c>
      <c r="C280" s="4" t="s">
        <v>672</v>
      </c>
      <c r="D280" s="4" t="s">
        <v>673</v>
      </c>
      <c r="E280" s="4" t="s">
        <v>674</v>
      </c>
      <c r="F280" s="4" t="s">
        <v>675</v>
      </c>
      <c r="G280" s="4" t="s">
        <v>676</v>
      </c>
      <c r="H280" s="4" t="s">
        <v>649</v>
      </c>
    </row>
    <row r="281" spans="1:8" x14ac:dyDescent="0.3">
      <c r="B281" s="4" t="s">
        <v>548</v>
      </c>
      <c r="C281" s="4" t="s">
        <v>893</v>
      </c>
      <c r="D281" s="4" t="s">
        <v>894</v>
      </c>
      <c r="E281" s="4" t="s">
        <v>895</v>
      </c>
      <c r="F281" s="4" t="s">
        <v>896</v>
      </c>
      <c r="G281" s="4" t="s">
        <v>897</v>
      </c>
      <c r="H281" s="4" t="s">
        <v>649</v>
      </c>
    </row>
    <row r="282" spans="1:8" x14ac:dyDescent="0.3">
      <c r="B282" s="4" t="s">
        <v>556</v>
      </c>
      <c r="C282" s="4" t="s">
        <v>644</v>
      </c>
      <c r="D282" s="4" t="s">
        <v>655</v>
      </c>
      <c r="E282" s="4" t="s">
        <v>656</v>
      </c>
      <c r="F282" s="4" t="s">
        <v>657</v>
      </c>
      <c r="G282" s="4" t="s">
        <v>658</v>
      </c>
      <c r="H282" s="4" t="s">
        <v>649</v>
      </c>
    </row>
    <row r="283" spans="1:8" x14ac:dyDescent="0.3">
      <c r="B283" s="4" t="s">
        <v>528</v>
      </c>
      <c r="C283" s="4" t="s">
        <v>644</v>
      </c>
      <c r="D283" s="4" t="s">
        <v>645</v>
      </c>
      <c r="E283" s="4" t="s">
        <v>646</v>
      </c>
      <c r="F283" s="4" t="s">
        <v>647</v>
      </c>
      <c r="G283" s="4" t="s">
        <v>648</v>
      </c>
      <c r="H283" s="4" t="s">
        <v>649</v>
      </c>
    </row>
    <row r="284" spans="1:8" x14ac:dyDescent="0.3">
      <c r="B284" s="4" t="s">
        <v>565</v>
      </c>
      <c r="C284" s="4" t="s">
        <v>650</v>
      </c>
      <c r="D284" s="4" t="s">
        <v>651</v>
      </c>
      <c r="E284" s="4" t="s">
        <v>652</v>
      </c>
      <c r="F284" s="4" t="s">
        <v>653</v>
      </c>
      <c r="G284" s="4" t="s">
        <v>654</v>
      </c>
      <c r="H284" s="4" t="s">
        <v>649</v>
      </c>
    </row>
    <row r="285" spans="1:8" x14ac:dyDescent="0.3">
      <c r="B285" s="4" t="s">
        <v>558</v>
      </c>
      <c r="C285" s="4" t="s">
        <v>659</v>
      </c>
      <c r="D285" s="4" t="s">
        <v>759</v>
      </c>
      <c r="E285" s="4" t="s">
        <v>760</v>
      </c>
      <c r="F285" s="4" t="s">
        <v>761</v>
      </c>
      <c r="G285" s="4" t="s">
        <v>762</v>
      </c>
      <c r="H285" s="4" t="s">
        <v>763</v>
      </c>
    </row>
    <row r="286" spans="1:8" x14ac:dyDescent="0.3">
      <c r="B286" s="4" t="s">
        <v>538</v>
      </c>
      <c r="C286" s="4" t="s">
        <v>750</v>
      </c>
      <c r="D286" s="4" t="s">
        <v>751</v>
      </c>
      <c r="E286" s="4" t="s">
        <v>752</v>
      </c>
      <c r="F286" s="4" t="s">
        <v>753</v>
      </c>
      <c r="G286" s="4" t="s">
        <v>754</v>
      </c>
      <c r="H286" s="4" t="s">
        <v>649</v>
      </c>
    </row>
    <row r="287" spans="1:8" x14ac:dyDescent="0.3">
      <c r="B287" s="4" t="s">
        <v>567</v>
      </c>
      <c r="C287" s="4" t="s">
        <v>644</v>
      </c>
      <c r="D287" s="4" t="s">
        <v>668</v>
      </c>
      <c r="E287" s="4" t="s">
        <v>669</v>
      </c>
      <c r="F287" s="4" t="s">
        <v>670</v>
      </c>
      <c r="G287" s="4" t="s">
        <v>671</v>
      </c>
      <c r="H287" s="4" t="s">
        <v>649</v>
      </c>
    </row>
    <row r="288" spans="1:8" x14ac:dyDescent="0.3">
      <c r="B288" s="4" t="s">
        <v>563</v>
      </c>
      <c r="C288" s="4" t="s">
        <v>741</v>
      </c>
      <c r="D288" s="4" t="s">
        <v>746</v>
      </c>
      <c r="E288" s="4" t="s">
        <v>747</v>
      </c>
      <c r="F288" s="4" t="s">
        <v>748</v>
      </c>
      <c r="G288" s="4" t="s">
        <v>749</v>
      </c>
      <c r="H288" s="4" t="s">
        <v>649</v>
      </c>
    </row>
    <row r="289" spans="1:11" x14ac:dyDescent="0.3">
      <c r="B289" s="4" t="s">
        <v>554</v>
      </c>
      <c r="C289" s="4" t="s">
        <v>773</v>
      </c>
      <c r="D289" s="4" t="s">
        <v>737</v>
      </c>
      <c r="E289" s="4" t="s">
        <v>774</v>
      </c>
      <c r="F289" s="4" t="s">
        <v>775</v>
      </c>
      <c r="G289" s="4" t="s">
        <v>776</v>
      </c>
      <c r="H289" s="4" t="s">
        <v>649</v>
      </c>
    </row>
    <row r="290" spans="1:11" x14ac:dyDescent="0.3">
      <c r="B290" s="4" t="s">
        <v>546</v>
      </c>
      <c r="C290" s="4" t="s">
        <v>898</v>
      </c>
      <c r="D290" s="4" t="s">
        <v>899</v>
      </c>
      <c r="E290" s="4" t="s">
        <v>900</v>
      </c>
      <c r="F290" s="4" t="s">
        <v>901</v>
      </c>
      <c r="G290" s="4" t="s">
        <v>902</v>
      </c>
      <c r="H290" s="4" t="s">
        <v>649</v>
      </c>
    </row>
    <row r="291" spans="1:11" x14ac:dyDescent="0.3">
      <c r="B291" s="4" t="s">
        <v>534</v>
      </c>
      <c r="C291" s="4" t="s">
        <v>659</v>
      </c>
      <c r="D291" s="4" t="s">
        <v>783</v>
      </c>
      <c r="E291" s="4" t="s">
        <v>784</v>
      </c>
      <c r="F291" s="4" t="s">
        <v>785</v>
      </c>
      <c r="G291" s="4" t="s">
        <v>786</v>
      </c>
      <c r="H291" s="4" t="s">
        <v>787</v>
      </c>
    </row>
    <row r="293" spans="1:11" x14ac:dyDescent="0.3">
      <c r="A293" t="s">
        <v>572</v>
      </c>
    </row>
    <row r="294" spans="1:11" x14ac:dyDescent="0.3">
      <c r="B294" s="4" t="s">
        <v>526</v>
      </c>
      <c r="C294" s="4" t="s">
        <v>682</v>
      </c>
      <c r="D294" s="4" t="s">
        <v>683</v>
      </c>
      <c r="E294" s="4" t="s">
        <v>684</v>
      </c>
      <c r="F294" s="4" t="s">
        <v>685</v>
      </c>
      <c r="G294" s="4" t="s">
        <v>686</v>
      </c>
      <c r="H294" s="4" t="s">
        <v>687</v>
      </c>
    </row>
    <row r="295" spans="1:11" x14ac:dyDescent="0.3">
      <c r="B295" s="4" t="s">
        <v>552</v>
      </c>
      <c r="C295" s="4" t="s">
        <v>903</v>
      </c>
      <c r="D295" s="4" t="s">
        <v>1025</v>
      </c>
      <c r="E295" s="4" t="s">
        <v>904</v>
      </c>
      <c r="F295" s="4" t="s">
        <v>1026</v>
      </c>
      <c r="G295" s="4" t="s">
        <v>694</v>
      </c>
      <c r="H295" s="4" t="s">
        <v>796</v>
      </c>
      <c r="I295" s="4" t="s">
        <v>1087</v>
      </c>
      <c r="J295" s="4" t="s">
        <v>1088</v>
      </c>
      <c r="K295" s="4" t="s">
        <v>1063</v>
      </c>
    </row>
    <row r="296" spans="1:11" x14ac:dyDescent="0.3">
      <c r="B296" s="4" t="s">
        <v>540</v>
      </c>
      <c r="C296" s="4" t="s">
        <v>905</v>
      </c>
      <c r="D296" s="4" t="s">
        <v>1027</v>
      </c>
      <c r="E296" s="4" t="s">
        <v>1028</v>
      </c>
      <c r="F296" s="4" t="s">
        <v>1029</v>
      </c>
      <c r="G296" s="4" t="s">
        <v>695</v>
      </c>
      <c r="H296" s="4" t="s">
        <v>796</v>
      </c>
      <c r="I296" s="4" t="s">
        <v>1020</v>
      </c>
      <c r="J296" s="4" t="s">
        <v>1089</v>
      </c>
      <c r="K296" s="4" t="s">
        <v>1063</v>
      </c>
    </row>
    <row r="297" spans="1:11" x14ac:dyDescent="0.3">
      <c r="B297" s="4" t="s">
        <v>548</v>
      </c>
      <c r="C297" s="4" t="s">
        <v>906</v>
      </c>
      <c r="D297" s="4" t="s">
        <v>1030</v>
      </c>
      <c r="E297" s="4" t="s">
        <v>1031</v>
      </c>
      <c r="F297" s="4" t="s">
        <v>1032</v>
      </c>
      <c r="G297" s="4" t="s">
        <v>907</v>
      </c>
      <c r="H297" s="4" t="s">
        <v>796</v>
      </c>
      <c r="I297" s="4" t="s">
        <v>1087</v>
      </c>
      <c r="J297" s="4" t="s">
        <v>1090</v>
      </c>
      <c r="K297" s="4" t="s">
        <v>1063</v>
      </c>
    </row>
    <row r="298" spans="1:11" x14ac:dyDescent="0.3">
      <c r="B298" s="4" t="s">
        <v>556</v>
      </c>
      <c r="C298" s="4" t="s">
        <v>908</v>
      </c>
      <c r="D298" s="4" t="s">
        <v>1033</v>
      </c>
      <c r="E298" s="4" t="s">
        <v>909</v>
      </c>
      <c r="F298" s="4" t="s">
        <v>1034</v>
      </c>
      <c r="G298" s="4" t="s">
        <v>907</v>
      </c>
      <c r="H298" s="4" t="s">
        <v>796</v>
      </c>
      <c r="I298" s="4" t="s">
        <v>1020</v>
      </c>
      <c r="J298" s="4" t="s">
        <v>1091</v>
      </c>
      <c r="K298" s="4" t="s">
        <v>1063</v>
      </c>
    </row>
    <row r="299" spans="1:11" x14ac:dyDescent="0.3">
      <c r="B299" s="4" t="s">
        <v>528</v>
      </c>
      <c r="C299" s="4" t="s">
        <v>908</v>
      </c>
      <c r="D299" s="4" t="s">
        <v>910</v>
      </c>
      <c r="E299" s="4" t="s">
        <v>911</v>
      </c>
      <c r="F299" s="4" t="s">
        <v>1035</v>
      </c>
      <c r="G299" s="4" t="s">
        <v>846</v>
      </c>
      <c r="H299" s="4" t="s">
        <v>796</v>
      </c>
      <c r="I299" s="4" t="s">
        <v>1020</v>
      </c>
      <c r="J299" s="4" t="s">
        <v>1091</v>
      </c>
      <c r="K299" s="4" t="s">
        <v>1063</v>
      </c>
    </row>
    <row r="300" spans="1:11" x14ac:dyDescent="0.3">
      <c r="B300" s="4" t="s">
        <v>565</v>
      </c>
      <c r="C300" s="4" t="s">
        <v>905</v>
      </c>
      <c r="D300" s="4" t="s">
        <v>912</v>
      </c>
      <c r="E300" s="4" t="s">
        <v>1036</v>
      </c>
      <c r="F300" s="4" t="s">
        <v>1037</v>
      </c>
      <c r="G300" s="4" t="s">
        <v>913</v>
      </c>
      <c r="H300" s="4" t="s">
        <v>796</v>
      </c>
      <c r="I300" s="4" t="s">
        <v>1020</v>
      </c>
      <c r="J300" s="4" t="s">
        <v>1092</v>
      </c>
      <c r="K300" s="4" t="s">
        <v>1063</v>
      </c>
    </row>
    <row r="301" spans="1:11" x14ac:dyDescent="0.3">
      <c r="B301" s="4" t="s">
        <v>558</v>
      </c>
      <c r="C301" s="4" t="s">
        <v>811</v>
      </c>
      <c r="D301" s="4" t="s">
        <v>1038</v>
      </c>
      <c r="E301" s="4" t="s">
        <v>980</v>
      </c>
      <c r="F301" s="4" t="s">
        <v>1039</v>
      </c>
      <c r="G301" s="4" t="s">
        <v>805</v>
      </c>
      <c r="H301" s="4" t="s">
        <v>796</v>
      </c>
      <c r="I301" s="4" t="s">
        <v>1087</v>
      </c>
      <c r="J301" s="4" t="s">
        <v>1093</v>
      </c>
      <c r="K301" s="4" t="s">
        <v>1063</v>
      </c>
    </row>
    <row r="302" spans="1:11" x14ac:dyDescent="0.3">
      <c r="B302" s="4" t="s">
        <v>538</v>
      </c>
      <c r="C302" s="4" t="s">
        <v>905</v>
      </c>
      <c r="D302" s="4" t="s">
        <v>1040</v>
      </c>
      <c r="E302" s="4" t="s">
        <v>1041</v>
      </c>
      <c r="F302" s="4" t="s">
        <v>1042</v>
      </c>
      <c r="G302" s="4" t="s">
        <v>914</v>
      </c>
      <c r="H302" s="4" t="s">
        <v>796</v>
      </c>
      <c r="I302" s="4" t="s">
        <v>1020</v>
      </c>
      <c r="J302" s="4" t="s">
        <v>1094</v>
      </c>
      <c r="K302" s="4" t="s">
        <v>1063</v>
      </c>
    </row>
    <row r="303" spans="1:11" x14ac:dyDescent="0.3">
      <c r="B303" s="4" t="s">
        <v>567</v>
      </c>
      <c r="C303" s="4" t="s">
        <v>908</v>
      </c>
      <c r="D303" s="4" t="s">
        <v>915</v>
      </c>
      <c r="E303" s="4" t="s">
        <v>1043</v>
      </c>
      <c r="F303" s="4" t="s">
        <v>1044</v>
      </c>
      <c r="G303" s="4" t="s">
        <v>916</v>
      </c>
      <c r="H303" s="4" t="s">
        <v>796</v>
      </c>
      <c r="I303" s="4" t="s">
        <v>1020</v>
      </c>
      <c r="J303" s="4" t="s">
        <v>1091</v>
      </c>
      <c r="K303" s="4" t="s">
        <v>1063</v>
      </c>
    </row>
    <row r="304" spans="1:11" x14ac:dyDescent="0.3">
      <c r="B304" s="4" t="s">
        <v>563</v>
      </c>
      <c r="C304" s="4" t="s">
        <v>917</v>
      </c>
      <c r="D304" s="4" t="s">
        <v>1045</v>
      </c>
      <c r="E304" s="4" t="s">
        <v>1046</v>
      </c>
      <c r="F304" s="4" t="s">
        <v>1047</v>
      </c>
      <c r="G304" s="4" t="s">
        <v>800</v>
      </c>
      <c r="H304" s="4" t="s">
        <v>796</v>
      </c>
      <c r="I304" s="4" t="s">
        <v>1087</v>
      </c>
      <c r="J304" s="4" t="s">
        <v>1095</v>
      </c>
      <c r="K304" s="4" t="s">
        <v>1063</v>
      </c>
    </row>
    <row r="305" spans="2:11" x14ac:dyDescent="0.3">
      <c r="B305" s="4" t="s">
        <v>554</v>
      </c>
      <c r="C305" s="4" t="s">
        <v>918</v>
      </c>
      <c r="D305" s="4" t="s">
        <v>1048</v>
      </c>
      <c r="E305" s="4" t="s">
        <v>919</v>
      </c>
      <c r="F305" s="4" t="s">
        <v>920</v>
      </c>
      <c r="G305" s="4" t="s">
        <v>921</v>
      </c>
      <c r="H305" s="4" t="s">
        <v>796</v>
      </c>
      <c r="I305" s="4" t="s">
        <v>1020</v>
      </c>
      <c r="J305" s="4" t="s">
        <v>1096</v>
      </c>
      <c r="K305" s="4" t="s">
        <v>1063</v>
      </c>
    </row>
    <row r="306" spans="2:11" x14ac:dyDescent="0.3">
      <c r="B306" s="4" t="s">
        <v>546</v>
      </c>
      <c r="C306" s="4" t="s">
        <v>922</v>
      </c>
      <c r="D306" s="4" t="s">
        <v>923</v>
      </c>
      <c r="E306" s="4" t="s">
        <v>924</v>
      </c>
      <c r="F306" s="4" t="s">
        <v>925</v>
      </c>
      <c r="G306" s="4" t="s">
        <v>926</v>
      </c>
      <c r="H306" s="4" t="s">
        <v>796</v>
      </c>
      <c r="I306" s="4" t="s">
        <v>1087</v>
      </c>
      <c r="J306" s="4" t="s">
        <v>1097</v>
      </c>
      <c r="K306" s="4" t="s">
        <v>1063</v>
      </c>
    </row>
    <row r="307" spans="2:11" x14ac:dyDescent="0.3">
      <c r="B307" s="4" t="s">
        <v>534</v>
      </c>
      <c r="C307" s="4" t="s">
        <v>811</v>
      </c>
      <c r="D307" s="4" t="s">
        <v>1049</v>
      </c>
      <c r="E307" s="4" t="s">
        <v>927</v>
      </c>
      <c r="F307" s="4" t="s">
        <v>1050</v>
      </c>
      <c r="G307" s="4" t="s">
        <v>809</v>
      </c>
      <c r="H307" s="4" t="s">
        <v>796</v>
      </c>
      <c r="I307" s="4" t="s">
        <v>1087</v>
      </c>
      <c r="J307" s="4" t="s">
        <v>1093</v>
      </c>
      <c r="K307" s="4" t="s">
        <v>1063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10735-296A-4B2F-8EEB-0F1CF8EB8FDC}">
  <dimension ref="A1:I91"/>
  <sheetViews>
    <sheetView workbookViewId="0">
      <selection activeCell="I1" sqref="I1"/>
    </sheetView>
  </sheetViews>
  <sheetFormatPr defaultRowHeight="14.4" x14ac:dyDescent="0.3"/>
  <cols>
    <col min="9" max="9" width="20.44140625" bestFit="1" customWidth="1"/>
  </cols>
  <sheetData>
    <row r="1" spans="1:9" x14ac:dyDescent="0.3">
      <c r="A1" t="s">
        <v>0</v>
      </c>
      <c r="B1" t="s">
        <v>1</v>
      </c>
      <c r="C1" t="s">
        <v>5</v>
      </c>
      <c r="D1" t="s">
        <v>233</v>
      </c>
      <c r="E1" t="s">
        <v>4</v>
      </c>
      <c r="F1" t="s">
        <v>234</v>
      </c>
      <c r="G1" t="s">
        <v>235</v>
      </c>
      <c r="H1" t="s">
        <v>9</v>
      </c>
      <c r="I1" s="1" t="s">
        <v>580</v>
      </c>
    </row>
    <row r="2" spans="1:9" x14ac:dyDescent="0.3">
      <c r="A2" t="s">
        <v>236</v>
      </c>
      <c r="B2">
        <v>2.3E-2</v>
      </c>
      <c r="C2">
        <v>40.22</v>
      </c>
      <c r="D2">
        <v>57.597999999999999</v>
      </c>
      <c r="E2">
        <v>3.5000000000000003E-2</v>
      </c>
      <c r="F2">
        <v>0</v>
      </c>
      <c r="G2">
        <v>0</v>
      </c>
      <c r="H2">
        <v>97.876000000000005</v>
      </c>
      <c r="I2" t="s">
        <v>237</v>
      </c>
    </row>
    <row r="3" spans="1:9" x14ac:dyDescent="0.3">
      <c r="A3" t="s">
        <v>236</v>
      </c>
      <c r="B3">
        <v>5.8000000000000003E-2</v>
      </c>
      <c r="C3">
        <v>40.186999999999998</v>
      </c>
      <c r="D3">
        <v>57.305999999999997</v>
      </c>
      <c r="E3">
        <v>0.04</v>
      </c>
      <c r="F3">
        <v>0</v>
      </c>
      <c r="G3">
        <v>0</v>
      </c>
      <c r="H3">
        <v>97.590999999999994</v>
      </c>
      <c r="I3" t="s">
        <v>238</v>
      </c>
    </row>
    <row r="4" spans="1:9" x14ac:dyDescent="0.3">
      <c r="A4" t="s">
        <v>236</v>
      </c>
      <c r="B4">
        <v>3.6999999999999998E-2</v>
      </c>
      <c r="C4">
        <v>39.524999999999999</v>
      </c>
      <c r="D4">
        <v>57.368000000000002</v>
      </c>
      <c r="E4">
        <v>7.0000000000000001E-3</v>
      </c>
      <c r="F4">
        <v>0</v>
      </c>
      <c r="G4">
        <v>3.0000000000000001E-3</v>
      </c>
      <c r="H4">
        <v>96.94</v>
      </c>
      <c r="I4" t="s">
        <v>239</v>
      </c>
    </row>
    <row r="5" spans="1:9" x14ac:dyDescent="0.3">
      <c r="A5" t="s">
        <v>236</v>
      </c>
      <c r="B5">
        <v>0</v>
      </c>
      <c r="C5">
        <v>40.210999999999999</v>
      </c>
      <c r="D5">
        <v>56.552</v>
      </c>
      <c r="E5">
        <v>0.03</v>
      </c>
      <c r="F5">
        <v>0</v>
      </c>
      <c r="G5">
        <v>0.02</v>
      </c>
      <c r="H5">
        <v>96.813000000000002</v>
      </c>
      <c r="I5" t="s">
        <v>240</v>
      </c>
    </row>
    <row r="6" spans="1:9" x14ac:dyDescent="0.3">
      <c r="A6" t="s">
        <v>236</v>
      </c>
      <c r="B6">
        <v>0.11</v>
      </c>
      <c r="C6">
        <v>39.493000000000002</v>
      </c>
      <c r="D6">
        <v>55.116</v>
      </c>
      <c r="E6">
        <v>7.4999999999999997E-2</v>
      </c>
      <c r="F6">
        <v>0</v>
      </c>
      <c r="G6">
        <v>2.4E-2</v>
      </c>
      <c r="H6">
        <v>94.817999999999998</v>
      </c>
      <c r="I6" t="s">
        <v>241</v>
      </c>
    </row>
    <row r="7" spans="1:9" x14ac:dyDescent="0.3">
      <c r="A7" t="s">
        <v>236</v>
      </c>
      <c r="B7">
        <v>7.5999999999999998E-2</v>
      </c>
      <c r="C7">
        <v>40.445999999999998</v>
      </c>
      <c r="D7">
        <v>56.482999999999997</v>
      </c>
      <c r="E7">
        <v>3.3000000000000002E-2</v>
      </c>
      <c r="F7">
        <v>2.1000000000000001E-2</v>
      </c>
      <c r="G7">
        <v>3.5000000000000003E-2</v>
      </c>
      <c r="H7">
        <v>97.093999999999994</v>
      </c>
      <c r="I7" t="s">
        <v>242</v>
      </c>
    </row>
    <row r="8" spans="1:9" x14ac:dyDescent="0.3">
      <c r="A8" t="s">
        <v>236</v>
      </c>
      <c r="B8">
        <v>7.0000000000000007E-2</v>
      </c>
      <c r="C8">
        <v>38.936</v>
      </c>
      <c r="D8">
        <v>55.945</v>
      </c>
      <c r="E8">
        <v>1E-3</v>
      </c>
      <c r="F8">
        <v>0</v>
      </c>
      <c r="G8">
        <v>4.5999999999999999E-2</v>
      </c>
      <c r="H8">
        <v>94.998000000000005</v>
      </c>
      <c r="I8" t="s">
        <v>243</v>
      </c>
    </row>
    <row r="9" spans="1:9" x14ac:dyDescent="0.3">
      <c r="A9" t="s">
        <v>236</v>
      </c>
      <c r="B9">
        <v>7.4999999999999997E-2</v>
      </c>
      <c r="C9">
        <v>38.280999999999999</v>
      </c>
      <c r="D9">
        <v>56.850999999999999</v>
      </c>
      <c r="E9">
        <v>1.2999999999999999E-2</v>
      </c>
      <c r="F9">
        <v>0</v>
      </c>
      <c r="G9">
        <v>4.5999999999999999E-2</v>
      </c>
      <c r="H9">
        <v>95.266000000000005</v>
      </c>
      <c r="I9" t="s">
        <v>244</v>
      </c>
    </row>
    <row r="10" spans="1:9" x14ac:dyDescent="0.3">
      <c r="A10" t="s">
        <v>236</v>
      </c>
      <c r="B10">
        <v>9.4E-2</v>
      </c>
      <c r="C10">
        <v>38.201999999999998</v>
      </c>
      <c r="D10">
        <v>55.877000000000002</v>
      </c>
      <c r="E10">
        <v>0.03</v>
      </c>
      <c r="F10">
        <v>0</v>
      </c>
      <c r="G10">
        <v>5.6000000000000001E-2</v>
      </c>
      <c r="H10">
        <v>94.259</v>
      </c>
      <c r="I10" t="s">
        <v>245</v>
      </c>
    </row>
    <row r="11" spans="1:9" x14ac:dyDescent="0.3">
      <c r="A11" t="s">
        <v>236</v>
      </c>
      <c r="B11">
        <v>5.8000000000000003E-2</v>
      </c>
      <c r="C11">
        <v>39.912999999999997</v>
      </c>
      <c r="D11">
        <v>54.33</v>
      </c>
      <c r="E11">
        <v>1.0999999999999999E-2</v>
      </c>
      <c r="F11">
        <v>0</v>
      </c>
      <c r="G11">
        <v>7.9000000000000001E-2</v>
      </c>
      <c r="H11">
        <v>94.391000000000005</v>
      </c>
      <c r="I11" t="s">
        <v>246</v>
      </c>
    </row>
    <row r="12" spans="1:9" x14ac:dyDescent="0.3">
      <c r="A12" t="s">
        <v>236</v>
      </c>
      <c r="B12">
        <v>7.9000000000000001E-2</v>
      </c>
      <c r="C12">
        <v>40.387999999999998</v>
      </c>
      <c r="D12">
        <v>57.863</v>
      </c>
      <c r="E12">
        <v>3.5999999999999997E-2</v>
      </c>
      <c r="F12">
        <v>0</v>
      </c>
      <c r="G12">
        <v>8.3000000000000004E-2</v>
      </c>
      <c r="H12">
        <v>98.448999999999998</v>
      </c>
      <c r="I12" t="s">
        <v>247</v>
      </c>
    </row>
    <row r="13" spans="1:9" x14ac:dyDescent="0.3">
      <c r="A13" t="s">
        <v>236</v>
      </c>
      <c r="B13">
        <v>9.7000000000000003E-2</v>
      </c>
      <c r="C13">
        <v>40.947000000000003</v>
      </c>
      <c r="D13">
        <v>53.292000000000002</v>
      </c>
      <c r="E13">
        <v>0.13400000000000001</v>
      </c>
      <c r="F13">
        <v>0.03</v>
      </c>
      <c r="G13">
        <v>9.2999999999999999E-2</v>
      </c>
      <c r="H13">
        <v>94.593000000000004</v>
      </c>
      <c r="I13" t="s">
        <v>248</v>
      </c>
    </row>
    <row r="14" spans="1:9" x14ac:dyDescent="0.3">
      <c r="A14" t="s">
        <v>236</v>
      </c>
      <c r="B14">
        <v>0.06</v>
      </c>
      <c r="C14">
        <v>39.418999999999997</v>
      </c>
      <c r="D14">
        <v>55.991999999999997</v>
      </c>
      <c r="E14">
        <v>2.5000000000000001E-2</v>
      </c>
      <c r="F14">
        <v>0</v>
      </c>
      <c r="G14">
        <v>0.125</v>
      </c>
      <c r="H14">
        <v>95.620999999999995</v>
      </c>
      <c r="I14" t="s">
        <v>249</v>
      </c>
    </row>
    <row r="15" spans="1:9" x14ac:dyDescent="0.3">
      <c r="A15" t="s">
        <v>38</v>
      </c>
      <c r="B15">
        <v>5.0000000000000001E-3</v>
      </c>
      <c r="C15">
        <v>40.218000000000004</v>
      </c>
      <c r="D15">
        <v>55.79</v>
      </c>
      <c r="E15">
        <v>6.0000000000000001E-3</v>
      </c>
      <c r="F15">
        <v>0</v>
      </c>
      <c r="G15">
        <v>0</v>
      </c>
      <c r="H15">
        <v>96.019000000000005</v>
      </c>
      <c r="I15" t="s">
        <v>250</v>
      </c>
    </row>
    <row r="16" spans="1:9" x14ac:dyDescent="0.3">
      <c r="A16" t="s">
        <v>38</v>
      </c>
      <c r="B16">
        <v>0</v>
      </c>
      <c r="C16">
        <v>40.872</v>
      </c>
      <c r="D16">
        <v>54.381999999999998</v>
      </c>
      <c r="E16">
        <v>0</v>
      </c>
      <c r="F16">
        <v>0</v>
      </c>
      <c r="G16">
        <v>1E-3</v>
      </c>
      <c r="H16">
        <v>95.254999999999995</v>
      </c>
      <c r="I16" t="s">
        <v>251</v>
      </c>
    </row>
    <row r="17" spans="1:9" x14ac:dyDescent="0.3">
      <c r="A17" t="s">
        <v>38</v>
      </c>
      <c r="B17">
        <v>0</v>
      </c>
      <c r="C17">
        <v>39.296999999999997</v>
      </c>
      <c r="D17">
        <v>55.853000000000002</v>
      </c>
      <c r="E17">
        <v>1.4999999999999999E-2</v>
      </c>
      <c r="F17">
        <v>0</v>
      </c>
      <c r="G17">
        <v>5.0000000000000001E-3</v>
      </c>
      <c r="H17">
        <v>95.17</v>
      </c>
      <c r="I17" t="s">
        <v>252</v>
      </c>
    </row>
    <row r="18" spans="1:9" x14ac:dyDescent="0.3">
      <c r="A18" t="s">
        <v>38</v>
      </c>
      <c r="B18">
        <v>2.4E-2</v>
      </c>
      <c r="C18">
        <v>40.582000000000001</v>
      </c>
      <c r="D18">
        <v>55.835999999999999</v>
      </c>
      <c r="E18">
        <v>2.1000000000000001E-2</v>
      </c>
      <c r="F18">
        <v>0</v>
      </c>
      <c r="G18">
        <v>5.0000000000000001E-3</v>
      </c>
      <c r="H18">
        <v>96.468000000000004</v>
      </c>
      <c r="I18" t="s">
        <v>253</v>
      </c>
    </row>
    <row r="19" spans="1:9" x14ac:dyDescent="0.3">
      <c r="A19" t="s">
        <v>38</v>
      </c>
      <c r="B19">
        <v>0.14199999999999999</v>
      </c>
      <c r="C19">
        <v>40.722999999999999</v>
      </c>
      <c r="D19">
        <v>57.445</v>
      </c>
      <c r="E19">
        <v>1E-3</v>
      </c>
      <c r="F19">
        <v>0</v>
      </c>
      <c r="G19">
        <v>6.0000000000000001E-3</v>
      </c>
      <c r="H19">
        <v>98.316999999999993</v>
      </c>
      <c r="I19" t="s">
        <v>254</v>
      </c>
    </row>
    <row r="20" spans="1:9" x14ac:dyDescent="0.3">
      <c r="A20" t="s">
        <v>38</v>
      </c>
      <c r="B20">
        <v>0.09</v>
      </c>
      <c r="C20">
        <v>40.664999999999999</v>
      </c>
      <c r="D20">
        <v>56.738999999999997</v>
      </c>
      <c r="E20">
        <v>0</v>
      </c>
      <c r="F20">
        <v>0</v>
      </c>
      <c r="G20">
        <v>2.1999999999999999E-2</v>
      </c>
      <c r="H20">
        <v>97.516000000000005</v>
      </c>
      <c r="I20" t="s">
        <v>255</v>
      </c>
    </row>
    <row r="21" spans="1:9" x14ac:dyDescent="0.3">
      <c r="A21" t="s">
        <v>38</v>
      </c>
      <c r="B21">
        <v>4.0000000000000001E-3</v>
      </c>
      <c r="C21">
        <v>40.491</v>
      </c>
      <c r="D21">
        <v>61.651000000000003</v>
      </c>
      <c r="E21">
        <v>9.8000000000000004E-2</v>
      </c>
      <c r="F21">
        <v>0</v>
      </c>
      <c r="G21">
        <v>0.04</v>
      </c>
      <c r="H21">
        <v>102.28400000000001</v>
      </c>
      <c r="I21" t="s">
        <v>256</v>
      </c>
    </row>
    <row r="22" spans="1:9" x14ac:dyDescent="0.3">
      <c r="A22" t="s">
        <v>38</v>
      </c>
      <c r="B22">
        <v>2.9000000000000001E-2</v>
      </c>
      <c r="C22">
        <v>38.274999999999999</v>
      </c>
      <c r="D22">
        <v>55.335000000000001</v>
      </c>
      <c r="E22">
        <v>0</v>
      </c>
      <c r="F22">
        <v>0</v>
      </c>
      <c r="G22">
        <v>5.8000000000000003E-2</v>
      </c>
      <c r="H22">
        <v>93.697000000000003</v>
      </c>
      <c r="I22" t="s">
        <v>257</v>
      </c>
    </row>
    <row r="23" spans="1:9" x14ac:dyDescent="0.3">
      <c r="A23" t="s">
        <v>38</v>
      </c>
      <c r="B23">
        <v>2.1000000000000001E-2</v>
      </c>
      <c r="C23">
        <v>39.747</v>
      </c>
      <c r="D23">
        <v>55.722000000000001</v>
      </c>
      <c r="E23">
        <v>4.0000000000000001E-3</v>
      </c>
      <c r="F23">
        <v>0</v>
      </c>
      <c r="G23">
        <v>6.6000000000000003E-2</v>
      </c>
      <c r="H23">
        <v>95.56</v>
      </c>
      <c r="I23" t="s">
        <v>258</v>
      </c>
    </row>
    <row r="24" spans="1:9" x14ac:dyDescent="0.3">
      <c r="A24" t="s">
        <v>38</v>
      </c>
      <c r="B24">
        <v>5.7000000000000002E-2</v>
      </c>
      <c r="C24">
        <v>39.424999999999997</v>
      </c>
      <c r="D24">
        <v>57.033000000000001</v>
      </c>
      <c r="E24">
        <v>2.8000000000000001E-2</v>
      </c>
      <c r="F24">
        <v>0</v>
      </c>
      <c r="G24">
        <v>7.0000000000000007E-2</v>
      </c>
      <c r="H24">
        <v>96.613</v>
      </c>
      <c r="I24" t="s">
        <v>259</v>
      </c>
    </row>
    <row r="25" spans="1:9" x14ac:dyDescent="0.3">
      <c r="A25" t="s">
        <v>38</v>
      </c>
      <c r="B25">
        <v>1.7000000000000001E-2</v>
      </c>
      <c r="C25">
        <v>40.206000000000003</v>
      </c>
      <c r="D25">
        <v>58.485999999999997</v>
      </c>
      <c r="E25">
        <v>0</v>
      </c>
      <c r="F25">
        <v>0</v>
      </c>
      <c r="G25">
        <v>8.2000000000000003E-2</v>
      </c>
      <c r="H25">
        <v>98.790999999999997</v>
      </c>
      <c r="I25" t="s">
        <v>260</v>
      </c>
    </row>
    <row r="26" spans="1:9" x14ac:dyDescent="0.3">
      <c r="A26" t="s">
        <v>38</v>
      </c>
      <c r="B26">
        <v>3.4000000000000002E-2</v>
      </c>
      <c r="C26">
        <v>38.884</v>
      </c>
      <c r="D26">
        <v>56.061999999999998</v>
      </c>
      <c r="E26">
        <v>0</v>
      </c>
      <c r="F26">
        <v>0</v>
      </c>
      <c r="G26">
        <v>8.7999999999999995E-2</v>
      </c>
      <c r="H26">
        <v>95.067999999999998</v>
      </c>
      <c r="I26" t="s">
        <v>261</v>
      </c>
    </row>
    <row r="27" spans="1:9" x14ac:dyDescent="0.3">
      <c r="A27" t="s">
        <v>38</v>
      </c>
      <c r="B27">
        <v>2.3E-2</v>
      </c>
      <c r="C27">
        <v>37.847000000000001</v>
      </c>
      <c r="D27">
        <v>54.811999999999998</v>
      </c>
      <c r="E27">
        <v>6.0000000000000001E-3</v>
      </c>
      <c r="F27">
        <v>0</v>
      </c>
      <c r="G27">
        <v>0.122</v>
      </c>
      <c r="H27">
        <v>92.81</v>
      </c>
      <c r="I27" t="s">
        <v>262</v>
      </c>
    </row>
    <row r="28" spans="1:9" x14ac:dyDescent="0.3">
      <c r="A28" t="s">
        <v>38</v>
      </c>
      <c r="B28">
        <v>1.9E-2</v>
      </c>
      <c r="C28">
        <v>40.682000000000002</v>
      </c>
      <c r="D28">
        <v>57.186999999999998</v>
      </c>
      <c r="E28">
        <v>3.5000000000000003E-2</v>
      </c>
      <c r="F28">
        <v>0</v>
      </c>
      <c r="G28">
        <v>0.13600000000000001</v>
      </c>
      <c r="H28">
        <v>98.058999999999997</v>
      </c>
      <c r="I28" t="s">
        <v>263</v>
      </c>
    </row>
    <row r="29" spans="1:9" x14ac:dyDescent="0.3">
      <c r="A29" t="s">
        <v>38</v>
      </c>
      <c r="B29">
        <v>0</v>
      </c>
      <c r="C29">
        <v>39.81</v>
      </c>
      <c r="D29">
        <v>57.581000000000003</v>
      </c>
      <c r="E29">
        <v>8.5000000000000006E-2</v>
      </c>
      <c r="F29">
        <v>0</v>
      </c>
      <c r="G29">
        <v>0.16200000000000001</v>
      </c>
      <c r="H29">
        <v>97.638000000000005</v>
      </c>
      <c r="I29" t="s">
        <v>264</v>
      </c>
    </row>
    <row r="30" spans="1:9" x14ac:dyDescent="0.3">
      <c r="A30" t="s">
        <v>38</v>
      </c>
      <c r="B30">
        <v>2.9000000000000001E-2</v>
      </c>
      <c r="C30">
        <v>39.935000000000002</v>
      </c>
      <c r="D30">
        <v>54.912999999999997</v>
      </c>
      <c r="E30">
        <v>1.6E-2</v>
      </c>
      <c r="F30">
        <v>0</v>
      </c>
      <c r="G30">
        <v>0.16900000000000001</v>
      </c>
      <c r="H30">
        <v>95.061999999999998</v>
      </c>
      <c r="I30" t="s">
        <v>265</v>
      </c>
    </row>
    <row r="31" spans="1:9" x14ac:dyDescent="0.3">
      <c r="A31" t="s">
        <v>38</v>
      </c>
      <c r="B31">
        <v>0</v>
      </c>
      <c r="C31">
        <v>40.530999999999999</v>
      </c>
      <c r="D31">
        <v>55.716000000000001</v>
      </c>
      <c r="E31">
        <v>0</v>
      </c>
      <c r="F31">
        <v>0</v>
      </c>
      <c r="G31">
        <v>0.19800000000000001</v>
      </c>
      <c r="H31">
        <v>96.444999999999993</v>
      </c>
      <c r="I31" t="s">
        <v>266</v>
      </c>
    </row>
    <row r="32" spans="1:9" x14ac:dyDescent="0.3">
      <c r="A32" t="s">
        <v>38</v>
      </c>
      <c r="B32">
        <v>1.9E-2</v>
      </c>
      <c r="C32">
        <v>40.761000000000003</v>
      </c>
      <c r="D32">
        <v>55.542000000000002</v>
      </c>
      <c r="E32">
        <v>8.0000000000000002E-3</v>
      </c>
      <c r="F32">
        <v>6.0000000000000001E-3</v>
      </c>
      <c r="G32">
        <v>0.26100000000000001</v>
      </c>
      <c r="H32">
        <v>96.596999999999994</v>
      </c>
      <c r="I32" t="s">
        <v>267</v>
      </c>
    </row>
    <row r="33" spans="1:9" x14ac:dyDescent="0.3">
      <c r="A33" t="s">
        <v>38</v>
      </c>
      <c r="B33">
        <v>0</v>
      </c>
      <c r="C33">
        <v>40.945</v>
      </c>
      <c r="D33">
        <v>55.366999999999997</v>
      </c>
      <c r="E33">
        <v>0</v>
      </c>
      <c r="F33">
        <v>0</v>
      </c>
      <c r="G33">
        <v>0.27800000000000002</v>
      </c>
      <c r="H33">
        <v>96.59</v>
      </c>
      <c r="I33" t="s">
        <v>268</v>
      </c>
    </row>
    <row r="34" spans="1:9" x14ac:dyDescent="0.3">
      <c r="A34" t="s">
        <v>38</v>
      </c>
      <c r="B34">
        <v>3.6999999999999998E-2</v>
      </c>
      <c r="C34">
        <v>40.512</v>
      </c>
      <c r="D34">
        <v>55.762999999999998</v>
      </c>
      <c r="E34">
        <v>4.0000000000000001E-3</v>
      </c>
      <c r="F34">
        <v>0</v>
      </c>
      <c r="G34">
        <v>0.32700000000000001</v>
      </c>
      <c r="H34">
        <v>96.643000000000001</v>
      </c>
      <c r="I34" t="s">
        <v>269</v>
      </c>
    </row>
    <row r="35" spans="1:9" x14ac:dyDescent="0.3">
      <c r="A35" t="s">
        <v>38</v>
      </c>
      <c r="B35">
        <v>2.8000000000000001E-2</v>
      </c>
      <c r="C35">
        <v>40.527000000000001</v>
      </c>
      <c r="D35">
        <v>58.305999999999997</v>
      </c>
      <c r="E35">
        <v>0</v>
      </c>
      <c r="F35">
        <v>0</v>
      </c>
      <c r="G35">
        <v>0.36499999999999999</v>
      </c>
      <c r="H35">
        <v>99.225999999999999</v>
      </c>
      <c r="I35" t="s">
        <v>270</v>
      </c>
    </row>
    <row r="36" spans="1:9" x14ac:dyDescent="0.3">
      <c r="A36" t="s">
        <v>38</v>
      </c>
      <c r="B36">
        <v>0</v>
      </c>
      <c r="C36">
        <v>39.768000000000001</v>
      </c>
      <c r="D36">
        <v>56.176000000000002</v>
      </c>
      <c r="E36">
        <v>0</v>
      </c>
      <c r="F36">
        <v>0</v>
      </c>
      <c r="G36">
        <v>0.39400000000000002</v>
      </c>
      <c r="H36">
        <v>96.337999999999994</v>
      </c>
      <c r="I36" t="s">
        <v>271</v>
      </c>
    </row>
    <row r="37" spans="1:9" x14ac:dyDescent="0.3">
      <c r="A37" t="s">
        <v>38</v>
      </c>
      <c r="B37">
        <v>3.4000000000000002E-2</v>
      </c>
      <c r="C37">
        <v>40.003999999999998</v>
      </c>
      <c r="D37">
        <v>56.158999999999999</v>
      </c>
      <c r="E37">
        <v>6.0000000000000001E-3</v>
      </c>
      <c r="F37">
        <v>0</v>
      </c>
      <c r="G37">
        <v>0.50800000000000001</v>
      </c>
      <c r="H37">
        <v>96.710999999999999</v>
      </c>
      <c r="I37" t="s">
        <v>272</v>
      </c>
    </row>
    <row r="38" spans="1:9" x14ac:dyDescent="0.3">
      <c r="A38" t="s">
        <v>38</v>
      </c>
      <c r="B38">
        <v>8.9999999999999993E-3</v>
      </c>
      <c r="C38">
        <v>39.621000000000002</v>
      </c>
      <c r="D38">
        <v>54.344999999999999</v>
      </c>
      <c r="E38">
        <v>0</v>
      </c>
      <c r="F38">
        <v>0</v>
      </c>
      <c r="G38">
        <v>0.51700000000000002</v>
      </c>
      <c r="H38">
        <v>94.492000000000004</v>
      </c>
      <c r="I38" t="s">
        <v>273</v>
      </c>
    </row>
    <row r="39" spans="1:9" x14ac:dyDescent="0.3">
      <c r="A39" t="s">
        <v>38</v>
      </c>
      <c r="B39">
        <v>8.2000000000000003E-2</v>
      </c>
      <c r="C39">
        <v>40.097999999999999</v>
      </c>
      <c r="D39">
        <v>58.896000000000001</v>
      </c>
      <c r="E39">
        <v>1.7999999999999999E-2</v>
      </c>
      <c r="F39">
        <v>0</v>
      </c>
      <c r="G39">
        <v>0.54800000000000004</v>
      </c>
      <c r="H39">
        <v>99.641999999999996</v>
      </c>
      <c r="I39" t="s">
        <v>274</v>
      </c>
    </row>
    <row r="40" spans="1:9" x14ac:dyDescent="0.3">
      <c r="A40" t="s">
        <v>38</v>
      </c>
      <c r="B40">
        <v>1.2E-2</v>
      </c>
      <c r="C40">
        <v>40.415999999999997</v>
      </c>
      <c r="D40">
        <v>56.531999999999996</v>
      </c>
      <c r="E40">
        <v>0.01</v>
      </c>
      <c r="F40">
        <v>0</v>
      </c>
      <c r="G40">
        <v>0.58699999999999997</v>
      </c>
      <c r="H40">
        <v>97.557000000000002</v>
      </c>
      <c r="I40" t="s">
        <v>275</v>
      </c>
    </row>
    <row r="41" spans="1:9" x14ac:dyDescent="0.3">
      <c r="A41" t="s">
        <v>38</v>
      </c>
      <c r="B41">
        <v>6.2E-2</v>
      </c>
      <c r="C41">
        <v>40.665999999999997</v>
      </c>
      <c r="D41">
        <v>57.192</v>
      </c>
      <c r="E41">
        <v>3.0000000000000001E-3</v>
      </c>
      <c r="F41">
        <v>0</v>
      </c>
      <c r="G41">
        <v>0.64500000000000002</v>
      </c>
      <c r="H41">
        <v>98.567999999999998</v>
      </c>
      <c r="I41" t="s">
        <v>276</v>
      </c>
    </row>
    <row r="42" spans="1:9" x14ac:dyDescent="0.3">
      <c r="A42" t="s">
        <v>38</v>
      </c>
      <c r="B42">
        <v>0.03</v>
      </c>
      <c r="C42">
        <v>39.743000000000002</v>
      </c>
      <c r="D42">
        <v>56.179000000000002</v>
      </c>
      <c r="E42">
        <v>7.0000000000000001E-3</v>
      </c>
      <c r="F42">
        <v>0</v>
      </c>
      <c r="G42">
        <v>0.83099999999999996</v>
      </c>
      <c r="H42">
        <v>96.79</v>
      </c>
      <c r="I42" t="s">
        <v>277</v>
      </c>
    </row>
    <row r="43" spans="1:9" x14ac:dyDescent="0.3">
      <c r="A43" t="s">
        <v>38</v>
      </c>
      <c r="B43">
        <v>1.7999999999999999E-2</v>
      </c>
      <c r="C43">
        <v>39.942999999999998</v>
      </c>
      <c r="D43">
        <v>55.734999999999999</v>
      </c>
      <c r="E43">
        <v>1.0999999999999999E-2</v>
      </c>
      <c r="F43">
        <v>0</v>
      </c>
      <c r="G43">
        <v>0.86699999999999999</v>
      </c>
      <c r="H43">
        <v>96.573999999999998</v>
      </c>
      <c r="I43" t="s">
        <v>278</v>
      </c>
    </row>
    <row r="44" spans="1:9" x14ac:dyDescent="0.3">
      <c r="A44" t="s">
        <v>38</v>
      </c>
      <c r="B44">
        <v>3.0000000000000001E-3</v>
      </c>
      <c r="C44">
        <v>40.024999999999999</v>
      </c>
      <c r="D44">
        <v>56.415999999999997</v>
      </c>
      <c r="E44">
        <v>0</v>
      </c>
      <c r="F44">
        <v>0</v>
      </c>
      <c r="G44">
        <v>0.89100000000000001</v>
      </c>
      <c r="H44">
        <v>97.334999999999994</v>
      </c>
      <c r="I44" t="s">
        <v>279</v>
      </c>
    </row>
    <row r="45" spans="1:9" x14ac:dyDescent="0.3">
      <c r="A45" t="s">
        <v>38</v>
      </c>
      <c r="B45">
        <v>0</v>
      </c>
      <c r="C45">
        <v>40.142000000000003</v>
      </c>
      <c r="D45">
        <v>56.695999999999998</v>
      </c>
      <c r="E45">
        <v>3.4000000000000002E-2</v>
      </c>
      <c r="F45">
        <v>0</v>
      </c>
      <c r="G45">
        <v>1.1080000000000001</v>
      </c>
      <c r="H45">
        <v>97.98</v>
      </c>
      <c r="I45" t="s">
        <v>280</v>
      </c>
    </row>
    <row r="46" spans="1:9" x14ac:dyDescent="0.3">
      <c r="A46" t="s">
        <v>38</v>
      </c>
      <c r="B46">
        <v>8.9999999999999993E-3</v>
      </c>
      <c r="C46">
        <v>40.454000000000001</v>
      </c>
      <c r="D46">
        <v>55.801000000000002</v>
      </c>
      <c r="E46">
        <v>2.9000000000000001E-2</v>
      </c>
      <c r="F46">
        <v>0</v>
      </c>
      <c r="G46">
        <v>1.3640000000000001</v>
      </c>
      <c r="H46">
        <v>97.656999999999996</v>
      </c>
      <c r="I46" t="s">
        <v>281</v>
      </c>
    </row>
    <row r="47" spans="1:9" x14ac:dyDescent="0.3">
      <c r="A47" t="s">
        <v>38</v>
      </c>
      <c r="B47">
        <v>1.9E-2</v>
      </c>
      <c r="C47">
        <v>39.241999999999997</v>
      </c>
      <c r="D47">
        <v>54.241999999999997</v>
      </c>
      <c r="E47">
        <v>0</v>
      </c>
      <c r="F47">
        <v>0</v>
      </c>
      <c r="G47">
        <v>1.379</v>
      </c>
      <c r="H47">
        <v>94.882000000000005</v>
      </c>
      <c r="I47" t="s">
        <v>282</v>
      </c>
    </row>
    <row r="48" spans="1:9" x14ac:dyDescent="0.3">
      <c r="A48" t="s">
        <v>38</v>
      </c>
      <c r="B48">
        <v>2.1999999999999999E-2</v>
      </c>
      <c r="C48">
        <v>40.198</v>
      </c>
      <c r="D48">
        <v>54.98</v>
      </c>
      <c r="E48">
        <v>4.0000000000000001E-3</v>
      </c>
      <c r="F48">
        <v>0</v>
      </c>
      <c r="G48">
        <v>1.649</v>
      </c>
      <c r="H48">
        <v>96.852999999999994</v>
      </c>
      <c r="I48" t="s">
        <v>283</v>
      </c>
    </row>
    <row r="49" spans="1:9" x14ac:dyDescent="0.3">
      <c r="A49" t="s">
        <v>38</v>
      </c>
      <c r="B49">
        <v>2.7E-2</v>
      </c>
      <c r="C49">
        <v>40.197000000000003</v>
      </c>
      <c r="D49">
        <v>56.207000000000001</v>
      </c>
      <c r="E49">
        <v>7.0000000000000001E-3</v>
      </c>
      <c r="F49">
        <v>0</v>
      </c>
      <c r="G49">
        <v>1.6539999999999999</v>
      </c>
      <c r="H49">
        <v>98.091999999999999</v>
      </c>
      <c r="I49" t="s">
        <v>284</v>
      </c>
    </row>
    <row r="50" spans="1:9" x14ac:dyDescent="0.3">
      <c r="A50" t="s">
        <v>38</v>
      </c>
      <c r="B50">
        <v>5.3999999999999999E-2</v>
      </c>
      <c r="C50">
        <v>40.237000000000002</v>
      </c>
      <c r="D50">
        <v>60.494</v>
      </c>
      <c r="E50">
        <v>1.4999999999999999E-2</v>
      </c>
      <c r="F50">
        <v>0</v>
      </c>
      <c r="G50">
        <v>1.6870000000000001</v>
      </c>
      <c r="H50">
        <v>102.48699999999999</v>
      </c>
      <c r="I50" t="s">
        <v>285</v>
      </c>
    </row>
    <row r="51" spans="1:9" x14ac:dyDescent="0.3">
      <c r="A51" t="s">
        <v>38</v>
      </c>
      <c r="B51">
        <v>0</v>
      </c>
      <c r="C51">
        <v>39.722000000000001</v>
      </c>
      <c r="D51">
        <v>56.5</v>
      </c>
      <c r="E51">
        <v>0</v>
      </c>
      <c r="F51">
        <v>0</v>
      </c>
      <c r="G51">
        <v>1.6930000000000001</v>
      </c>
      <c r="H51">
        <v>97.915000000000006</v>
      </c>
      <c r="I51" t="s">
        <v>286</v>
      </c>
    </row>
    <row r="52" spans="1:9" x14ac:dyDescent="0.3">
      <c r="A52" t="s">
        <v>38</v>
      </c>
      <c r="B52">
        <v>1.0999999999999999E-2</v>
      </c>
      <c r="C52">
        <v>39.524000000000001</v>
      </c>
      <c r="D52">
        <v>58.174999999999997</v>
      </c>
      <c r="E52">
        <v>2.1000000000000001E-2</v>
      </c>
      <c r="F52">
        <v>0</v>
      </c>
      <c r="G52">
        <v>1.7729999999999999</v>
      </c>
      <c r="H52">
        <v>99.504000000000005</v>
      </c>
      <c r="I52" t="s">
        <v>287</v>
      </c>
    </row>
    <row r="53" spans="1:9" x14ac:dyDescent="0.3">
      <c r="A53" t="s">
        <v>38</v>
      </c>
      <c r="B53">
        <v>3.5000000000000003E-2</v>
      </c>
      <c r="C53">
        <v>40.340000000000003</v>
      </c>
      <c r="D53">
        <v>60.595999999999997</v>
      </c>
      <c r="E53">
        <v>1E-3</v>
      </c>
      <c r="F53">
        <v>0</v>
      </c>
      <c r="G53">
        <v>1.7889999999999999</v>
      </c>
      <c r="H53">
        <v>102.761</v>
      </c>
      <c r="I53" t="s">
        <v>288</v>
      </c>
    </row>
    <row r="54" spans="1:9" x14ac:dyDescent="0.3">
      <c r="A54" t="s">
        <v>38</v>
      </c>
      <c r="B54">
        <v>8.0000000000000002E-3</v>
      </c>
      <c r="C54">
        <v>40.183</v>
      </c>
      <c r="D54">
        <v>58.034999999999997</v>
      </c>
      <c r="E54">
        <v>0</v>
      </c>
      <c r="F54">
        <v>0</v>
      </c>
      <c r="G54">
        <v>2.5070000000000001</v>
      </c>
      <c r="H54">
        <v>100.733</v>
      </c>
      <c r="I54" t="s">
        <v>289</v>
      </c>
    </row>
    <row r="55" spans="1:9" x14ac:dyDescent="0.3">
      <c r="A55" t="s">
        <v>38</v>
      </c>
      <c r="B55">
        <v>8.9999999999999993E-3</v>
      </c>
      <c r="C55">
        <v>40.314999999999998</v>
      </c>
      <c r="D55">
        <v>55.878</v>
      </c>
      <c r="E55">
        <v>0</v>
      </c>
      <c r="F55">
        <v>0</v>
      </c>
      <c r="G55">
        <v>2.5430000000000001</v>
      </c>
      <c r="H55">
        <v>98.745000000000005</v>
      </c>
      <c r="I55" t="s">
        <v>290</v>
      </c>
    </row>
    <row r="56" spans="1:9" x14ac:dyDescent="0.3">
      <c r="A56" t="s">
        <v>38</v>
      </c>
      <c r="B56">
        <v>0.03</v>
      </c>
      <c r="C56">
        <v>40.026000000000003</v>
      </c>
      <c r="D56">
        <v>56.661999999999999</v>
      </c>
      <c r="E56">
        <v>0</v>
      </c>
      <c r="F56">
        <v>0</v>
      </c>
      <c r="G56">
        <v>3.1880000000000002</v>
      </c>
      <c r="H56">
        <v>99.906000000000006</v>
      </c>
      <c r="I56" t="s">
        <v>291</v>
      </c>
    </row>
    <row r="57" spans="1:9" x14ac:dyDescent="0.3">
      <c r="A57" t="s">
        <v>38</v>
      </c>
      <c r="B57">
        <v>3.5000000000000003E-2</v>
      </c>
      <c r="C57">
        <v>40.107999999999997</v>
      </c>
      <c r="D57">
        <v>58.554000000000002</v>
      </c>
      <c r="E57">
        <v>1.4E-2</v>
      </c>
      <c r="F57">
        <v>0</v>
      </c>
      <c r="G57">
        <v>3.4009999999999998</v>
      </c>
      <c r="H57">
        <v>102.11199999999999</v>
      </c>
      <c r="I57" t="s">
        <v>292</v>
      </c>
    </row>
    <row r="58" spans="1:9" x14ac:dyDescent="0.3">
      <c r="A58" t="s">
        <v>38</v>
      </c>
      <c r="B58">
        <v>0</v>
      </c>
      <c r="C58">
        <v>39.014000000000003</v>
      </c>
      <c r="D58">
        <v>58.454999999999998</v>
      </c>
      <c r="E58">
        <v>0</v>
      </c>
      <c r="F58">
        <v>0</v>
      </c>
      <c r="G58">
        <v>3.5640000000000001</v>
      </c>
      <c r="H58">
        <v>101.033</v>
      </c>
      <c r="I58" t="s">
        <v>293</v>
      </c>
    </row>
    <row r="59" spans="1:9" x14ac:dyDescent="0.3">
      <c r="A59" t="s">
        <v>38</v>
      </c>
      <c r="B59">
        <v>8.9999999999999993E-3</v>
      </c>
      <c r="C59">
        <v>39.368000000000002</v>
      </c>
      <c r="D59">
        <v>56.588000000000001</v>
      </c>
      <c r="E59">
        <v>1.4E-2</v>
      </c>
      <c r="F59">
        <v>0</v>
      </c>
      <c r="G59">
        <v>3.5649999999999999</v>
      </c>
      <c r="H59">
        <v>99.543999999999997</v>
      </c>
      <c r="I59" t="s">
        <v>294</v>
      </c>
    </row>
    <row r="60" spans="1:9" x14ac:dyDescent="0.3">
      <c r="A60" t="s">
        <v>38</v>
      </c>
      <c r="B60">
        <v>2.8000000000000001E-2</v>
      </c>
      <c r="C60">
        <v>40.082999999999998</v>
      </c>
      <c r="D60">
        <v>55.930999999999997</v>
      </c>
      <c r="E60">
        <v>0</v>
      </c>
      <c r="F60">
        <v>0</v>
      </c>
      <c r="G60">
        <v>3.63</v>
      </c>
      <c r="H60">
        <v>99.671999999999997</v>
      </c>
      <c r="I60" t="s">
        <v>295</v>
      </c>
    </row>
    <row r="61" spans="1:9" x14ac:dyDescent="0.3">
      <c r="A61" t="s">
        <v>38</v>
      </c>
      <c r="B61">
        <v>2.3E-2</v>
      </c>
      <c r="C61">
        <v>39.417999999999999</v>
      </c>
      <c r="D61">
        <v>56.28</v>
      </c>
      <c r="E61">
        <v>0</v>
      </c>
      <c r="F61">
        <v>0</v>
      </c>
      <c r="G61">
        <v>4.47</v>
      </c>
      <c r="H61">
        <v>100.191</v>
      </c>
      <c r="I61" t="s">
        <v>296</v>
      </c>
    </row>
    <row r="62" spans="1:9" x14ac:dyDescent="0.3">
      <c r="A62" t="s">
        <v>59</v>
      </c>
      <c r="B62">
        <v>1.4E-2</v>
      </c>
      <c r="C62">
        <v>39.848999999999997</v>
      </c>
      <c r="D62">
        <v>56.081000000000003</v>
      </c>
      <c r="E62">
        <v>0</v>
      </c>
      <c r="F62">
        <v>0</v>
      </c>
      <c r="G62">
        <v>4.2000000000000003E-2</v>
      </c>
      <c r="H62">
        <v>95.986000000000004</v>
      </c>
      <c r="I62" t="s">
        <v>297</v>
      </c>
    </row>
    <row r="63" spans="1:9" x14ac:dyDescent="0.3">
      <c r="A63" t="s">
        <v>59</v>
      </c>
      <c r="B63">
        <v>0</v>
      </c>
      <c r="C63">
        <v>38.213999999999999</v>
      </c>
      <c r="D63">
        <v>55.006999999999998</v>
      </c>
      <c r="E63">
        <v>0</v>
      </c>
      <c r="F63">
        <v>0</v>
      </c>
      <c r="G63">
        <v>8.5000000000000006E-2</v>
      </c>
      <c r="H63">
        <v>93.305999999999997</v>
      </c>
      <c r="I63" t="s">
        <v>298</v>
      </c>
    </row>
    <row r="64" spans="1:9" x14ac:dyDescent="0.3">
      <c r="A64" t="s">
        <v>59</v>
      </c>
      <c r="B64">
        <v>0</v>
      </c>
      <c r="C64">
        <v>40.134</v>
      </c>
      <c r="D64">
        <v>57.293999999999997</v>
      </c>
      <c r="E64">
        <v>1.6E-2</v>
      </c>
      <c r="F64">
        <v>0</v>
      </c>
      <c r="G64">
        <v>0.14399999999999999</v>
      </c>
      <c r="H64">
        <v>97.587999999999994</v>
      </c>
      <c r="I64" t="s">
        <v>299</v>
      </c>
    </row>
    <row r="65" spans="1:9" x14ac:dyDescent="0.3">
      <c r="A65" t="s">
        <v>59</v>
      </c>
      <c r="B65">
        <v>0</v>
      </c>
      <c r="C65">
        <v>39.808999999999997</v>
      </c>
      <c r="D65">
        <v>57.414999999999999</v>
      </c>
      <c r="E65">
        <v>1.9E-2</v>
      </c>
      <c r="F65">
        <v>0</v>
      </c>
      <c r="G65">
        <v>0.35499999999999998</v>
      </c>
      <c r="H65">
        <v>97.597999999999999</v>
      </c>
      <c r="I65" t="s">
        <v>300</v>
      </c>
    </row>
    <row r="66" spans="1:9" x14ac:dyDescent="0.3">
      <c r="A66" t="s">
        <v>59</v>
      </c>
      <c r="B66">
        <v>0</v>
      </c>
      <c r="C66">
        <v>40.554000000000002</v>
      </c>
      <c r="D66">
        <v>56.719000000000001</v>
      </c>
      <c r="E66">
        <v>4.0000000000000001E-3</v>
      </c>
      <c r="F66">
        <v>0</v>
      </c>
      <c r="G66">
        <v>0.57299999999999995</v>
      </c>
      <c r="H66">
        <v>97.85</v>
      </c>
      <c r="I66" t="s">
        <v>301</v>
      </c>
    </row>
    <row r="67" spans="1:9" x14ac:dyDescent="0.3">
      <c r="A67" t="s">
        <v>59</v>
      </c>
      <c r="B67">
        <v>2.5000000000000001E-2</v>
      </c>
      <c r="C67">
        <v>41.281999999999996</v>
      </c>
      <c r="D67">
        <v>55.98</v>
      </c>
      <c r="E67">
        <v>0</v>
      </c>
      <c r="F67">
        <v>1.7999999999999999E-2</v>
      </c>
      <c r="G67">
        <v>2.5999999999999999E-2</v>
      </c>
      <c r="H67">
        <v>97.331000000000003</v>
      </c>
      <c r="I67" t="s">
        <v>302</v>
      </c>
    </row>
    <row r="68" spans="1:9" x14ac:dyDescent="0.3">
      <c r="A68" t="s">
        <v>59</v>
      </c>
      <c r="B68">
        <v>0</v>
      </c>
      <c r="C68">
        <v>40.363999999999997</v>
      </c>
      <c r="D68">
        <v>57.494</v>
      </c>
      <c r="E68">
        <v>1.6E-2</v>
      </c>
      <c r="F68">
        <v>0</v>
      </c>
      <c r="G68">
        <v>3.2000000000000001E-2</v>
      </c>
      <c r="H68">
        <v>97.906000000000006</v>
      </c>
      <c r="I68" t="s">
        <v>303</v>
      </c>
    </row>
    <row r="69" spans="1:9" x14ac:dyDescent="0.3">
      <c r="A69" t="s">
        <v>59</v>
      </c>
      <c r="B69">
        <v>8.0000000000000002E-3</v>
      </c>
      <c r="C69">
        <v>38.700000000000003</v>
      </c>
      <c r="D69">
        <v>56.884999999999998</v>
      </c>
      <c r="E69">
        <v>1.7000000000000001E-2</v>
      </c>
      <c r="F69">
        <v>0</v>
      </c>
      <c r="G69">
        <v>0.04</v>
      </c>
      <c r="H69">
        <v>95.65</v>
      </c>
      <c r="I69" t="s">
        <v>304</v>
      </c>
    </row>
    <row r="70" spans="1:9" x14ac:dyDescent="0.3">
      <c r="A70" t="s">
        <v>59</v>
      </c>
      <c r="B70">
        <v>0</v>
      </c>
      <c r="C70">
        <v>39.616</v>
      </c>
      <c r="D70">
        <v>54.972999999999999</v>
      </c>
      <c r="E70">
        <v>1.0999999999999999E-2</v>
      </c>
      <c r="F70">
        <v>0</v>
      </c>
      <c r="G70">
        <v>5.5E-2</v>
      </c>
      <c r="H70">
        <v>94.655000000000001</v>
      </c>
      <c r="I70" t="s">
        <v>305</v>
      </c>
    </row>
    <row r="71" spans="1:9" x14ac:dyDescent="0.3">
      <c r="A71" t="s">
        <v>59</v>
      </c>
      <c r="B71">
        <v>0.01</v>
      </c>
      <c r="C71">
        <v>40.173999999999999</v>
      </c>
      <c r="D71">
        <v>55.707000000000001</v>
      </c>
      <c r="E71">
        <v>0</v>
      </c>
      <c r="F71">
        <v>0</v>
      </c>
      <c r="G71">
        <v>5.5E-2</v>
      </c>
      <c r="H71">
        <v>95.945999999999998</v>
      </c>
      <c r="I71" t="s">
        <v>306</v>
      </c>
    </row>
    <row r="72" spans="1:9" x14ac:dyDescent="0.3">
      <c r="A72" t="s">
        <v>59</v>
      </c>
      <c r="B72">
        <v>1.4999999999999999E-2</v>
      </c>
      <c r="C72">
        <v>39.378999999999998</v>
      </c>
      <c r="D72">
        <v>58.640999999999998</v>
      </c>
      <c r="E72">
        <v>2.1000000000000001E-2</v>
      </c>
      <c r="F72">
        <v>0</v>
      </c>
      <c r="G72">
        <v>5.7000000000000002E-2</v>
      </c>
      <c r="H72">
        <v>98.113</v>
      </c>
      <c r="I72" t="s">
        <v>307</v>
      </c>
    </row>
    <row r="73" spans="1:9" x14ac:dyDescent="0.3">
      <c r="A73" t="s">
        <v>59</v>
      </c>
      <c r="B73">
        <v>0</v>
      </c>
      <c r="C73">
        <v>39.11</v>
      </c>
      <c r="D73">
        <v>55.284999999999997</v>
      </c>
      <c r="E73">
        <v>1.4999999999999999E-2</v>
      </c>
      <c r="F73">
        <v>0</v>
      </c>
      <c r="G73">
        <v>6.5000000000000002E-2</v>
      </c>
      <c r="H73">
        <v>94.474999999999994</v>
      </c>
      <c r="I73" t="s">
        <v>308</v>
      </c>
    </row>
    <row r="74" spans="1:9" x14ac:dyDescent="0.3">
      <c r="A74" t="s">
        <v>59</v>
      </c>
      <c r="B74">
        <v>0</v>
      </c>
      <c r="C74">
        <v>39.604999999999997</v>
      </c>
      <c r="D74">
        <v>54.976999999999997</v>
      </c>
      <c r="E74">
        <v>0</v>
      </c>
      <c r="F74">
        <v>4.2000000000000003E-2</v>
      </c>
      <c r="G74">
        <v>7.0000000000000007E-2</v>
      </c>
      <c r="H74">
        <v>94.694000000000003</v>
      </c>
      <c r="I74" t="s">
        <v>309</v>
      </c>
    </row>
    <row r="75" spans="1:9" x14ac:dyDescent="0.3">
      <c r="A75" t="s">
        <v>59</v>
      </c>
      <c r="B75">
        <v>1.2999999999999999E-2</v>
      </c>
      <c r="C75">
        <v>38.640999999999998</v>
      </c>
      <c r="D75">
        <v>57.731000000000002</v>
      </c>
      <c r="E75">
        <v>0.02</v>
      </c>
      <c r="F75">
        <v>0</v>
      </c>
      <c r="G75">
        <v>0.1</v>
      </c>
      <c r="H75">
        <v>96.504999999999995</v>
      </c>
      <c r="I75" t="s">
        <v>310</v>
      </c>
    </row>
    <row r="76" spans="1:9" x14ac:dyDescent="0.3">
      <c r="A76" t="s">
        <v>59</v>
      </c>
      <c r="B76">
        <v>8.9999999999999993E-3</v>
      </c>
      <c r="C76">
        <v>40.726999999999997</v>
      </c>
      <c r="D76">
        <v>61.124000000000002</v>
      </c>
      <c r="E76">
        <v>5.2999999999999999E-2</v>
      </c>
      <c r="F76">
        <v>0</v>
      </c>
      <c r="G76">
        <v>0.1</v>
      </c>
      <c r="H76">
        <v>102.01300000000001</v>
      </c>
      <c r="I76" t="s">
        <v>311</v>
      </c>
    </row>
    <row r="77" spans="1:9" x14ac:dyDescent="0.3">
      <c r="A77" t="s">
        <v>59</v>
      </c>
      <c r="B77">
        <v>3.2000000000000001E-2</v>
      </c>
      <c r="C77">
        <v>39.677999999999997</v>
      </c>
      <c r="D77">
        <v>57.863</v>
      </c>
      <c r="E77">
        <v>2.1999999999999999E-2</v>
      </c>
      <c r="F77">
        <v>0</v>
      </c>
      <c r="G77">
        <v>0.125</v>
      </c>
      <c r="H77">
        <v>97.72</v>
      </c>
      <c r="I77" t="s">
        <v>312</v>
      </c>
    </row>
    <row r="78" spans="1:9" x14ac:dyDescent="0.3">
      <c r="A78" t="s">
        <v>59</v>
      </c>
      <c r="B78">
        <v>0</v>
      </c>
      <c r="C78">
        <v>40.216000000000001</v>
      </c>
      <c r="D78">
        <v>54.661000000000001</v>
      </c>
      <c r="E78">
        <v>1.2999999999999999E-2</v>
      </c>
      <c r="F78">
        <v>0</v>
      </c>
      <c r="G78">
        <v>0.127</v>
      </c>
      <c r="H78">
        <v>95.016999999999996</v>
      </c>
      <c r="I78" t="s">
        <v>313</v>
      </c>
    </row>
    <row r="79" spans="1:9" x14ac:dyDescent="0.3">
      <c r="A79" t="s">
        <v>59</v>
      </c>
      <c r="B79">
        <v>3.4000000000000002E-2</v>
      </c>
      <c r="C79">
        <v>39.953000000000003</v>
      </c>
      <c r="D79">
        <v>55.86</v>
      </c>
      <c r="E79">
        <v>0</v>
      </c>
      <c r="F79">
        <v>0</v>
      </c>
      <c r="G79">
        <v>0.159</v>
      </c>
      <c r="H79">
        <v>96.006</v>
      </c>
      <c r="I79" t="s">
        <v>314</v>
      </c>
    </row>
    <row r="80" spans="1:9" x14ac:dyDescent="0.3">
      <c r="A80" t="s">
        <v>59</v>
      </c>
      <c r="B80">
        <v>2.3E-2</v>
      </c>
      <c r="C80">
        <v>38.293999999999997</v>
      </c>
      <c r="D80">
        <v>55.478999999999999</v>
      </c>
      <c r="E80">
        <v>0</v>
      </c>
      <c r="F80">
        <v>1.2999999999999999E-2</v>
      </c>
      <c r="G80">
        <v>0.16500000000000001</v>
      </c>
      <c r="H80">
        <v>93.974000000000004</v>
      </c>
      <c r="I80" t="s">
        <v>315</v>
      </c>
    </row>
    <row r="81" spans="1:9" x14ac:dyDescent="0.3">
      <c r="A81" t="s">
        <v>59</v>
      </c>
      <c r="B81">
        <v>2.3E-2</v>
      </c>
      <c r="C81">
        <v>38.939</v>
      </c>
      <c r="D81">
        <v>57.616</v>
      </c>
      <c r="E81">
        <v>1.2E-2</v>
      </c>
      <c r="F81">
        <v>0</v>
      </c>
      <c r="G81">
        <v>0.16800000000000001</v>
      </c>
      <c r="H81">
        <v>96.757999999999996</v>
      </c>
      <c r="I81" t="s">
        <v>316</v>
      </c>
    </row>
    <row r="82" spans="1:9" x14ac:dyDescent="0.3">
      <c r="A82" t="s">
        <v>59</v>
      </c>
      <c r="B82">
        <v>0</v>
      </c>
      <c r="C82">
        <v>38.786999999999999</v>
      </c>
      <c r="D82">
        <v>55.052999999999997</v>
      </c>
      <c r="E82">
        <v>2.7E-2</v>
      </c>
      <c r="F82">
        <v>0</v>
      </c>
      <c r="G82">
        <v>0.186</v>
      </c>
      <c r="H82">
        <v>94.052999999999997</v>
      </c>
      <c r="I82" t="s">
        <v>317</v>
      </c>
    </row>
    <row r="83" spans="1:9" x14ac:dyDescent="0.3">
      <c r="A83" t="s">
        <v>59</v>
      </c>
      <c r="B83">
        <v>7.0000000000000001E-3</v>
      </c>
      <c r="C83">
        <v>39.128</v>
      </c>
      <c r="D83">
        <v>56.341999999999999</v>
      </c>
      <c r="E83">
        <v>1.2999999999999999E-2</v>
      </c>
      <c r="F83">
        <v>8.0000000000000002E-3</v>
      </c>
      <c r="G83">
        <v>0.223</v>
      </c>
      <c r="H83">
        <v>95.721000000000004</v>
      </c>
      <c r="I83" t="s">
        <v>318</v>
      </c>
    </row>
    <row r="84" spans="1:9" x14ac:dyDescent="0.3">
      <c r="A84" t="s">
        <v>59</v>
      </c>
      <c r="B84">
        <v>1E-3</v>
      </c>
      <c r="C84">
        <v>39.889000000000003</v>
      </c>
      <c r="D84">
        <v>52.524999999999999</v>
      </c>
      <c r="E84">
        <v>6.0000000000000001E-3</v>
      </c>
      <c r="F84">
        <v>0</v>
      </c>
      <c r="G84">
        <v>0.25600000000000001</v>
      </c>
      <c r="H84">
        <v>92.677000000000007</v>
      </c>
      <c r="I84" t="s">
        <v>319</v>
      </c>
    </row>
    <row r="85" spans="1:9" x14ac:dyDescent="0.3">
      <c r="A85" t="s">
        <v>59</v>
      </c>
      <c r="B85">
        <v>1.9E-2</v>
      </c>
      <c r="C85">
        <v>40.284999999999997</v>
      </c>
      <c r="D85">
        <v>57.631999999999998</v>
      </c>
      <c r="E85">
        <v>4.1000000000000002E-2</v>
      </c>
      <c r="F85">
        <v>0</v>
      </c>
      <c r="G85">
        <v>0.38900000000000001</v>
      </c>
      <c r="H85">
        <v>98.366</v>
      </c>
      <c r="I85" t="s">
        <v>320</v>
      </c>
    </row>
    <row r="86" spans="1:9" x14ac:dyDescent="0.3">
      <c r="A86" t="s">
        <v>59</v>
      </c>
      <c r="B86">
        <v>2.1999999999999999E-2</v>
      </c>
      <c r="C86">
        <v>39.927999999999997</v>
      </c>
      <c r="D86">
        <v>55.555</v>
      </c>
      <c r="E86">
        <v>5.1999999999999998E-2</v>
      </c>
      <c r="F86">
        <v>0</v>
      </c>
      <c r="G86">
        <v>0.51500000000000001</v>
      </c>
      <c r="H86">
        <v>96.072000000000003</v>
      </c>
      <c r="I86" t="s">
        <v>321</v>
      </c>
    </row>
    <row r="87" spans="1:9" x14ac:dyDescent="0.3">
      <c r="A87" t="s">
        <v>59</v>
      </c>
      <c r="B87">
        <v>0</v>
      </c>
      <c r="C87">
        <v>40.192999999999998</v>
      </c>
      <c r="D87">
        <v>57.002000000000002</v>
      </c>
      <c r="E87">
        <v>4.7E-2</v>
      </c>
      <c r="F87">
        <v>0</v>
      </c>
      <c r="G87">
        <v>0.56100000000000005</v>
      </c>
      <c r="H87">
        <v>97.802999999999997</v>
      </c>
      <c r="I87" t="s">
        <v>322</v>
      </c>
    </row>
    <row r="88" spans="1:9" x14ac:dyDescent="0.3">
      <c r="A88" t="s">
        <v>59</v>
      </c>
      <c r="B88">
        <v>0</v>
      </c>
      <c r="C88">
        <v>39.939</v>
      </c>
      <c r="D88">
        <v>55.012</v>
      </c>
      <c r="E88">
        <v>1.6E-2</v>
      </c>
      <c r="F88">
        <v>3.0000000000000001E-3</v>
      </c>
      <c r="G88">
        <v>0.64500000000000002</v>
      </c>
      <c r="H88">
        <v>95.614999999999995</v>
      </c>
      <c r="I88" t="s">
        <v>323</v>
      </c>
    </row>
    <row r="89" spans="1:9" x14ac:dyDescent="0.3">
      <c r="A89" t="s">
        <v>59</v>
      </c>
      <c r="B89">
        <v>0</v>
      </c>
      <c r="C89">
        <v>38.396000000000001</v>
      </c>
      <c r="D89">
        <v>56.115000000000002</v>
      </c>
      <c r="E89">
        <v>1E-3</v>
      </c>
      <c r="F89">
        <v>0</v>
      </c>
      <c r="G89">
        <v>0.67100000000000004</v>
      </c>
      <c r="H89">
        <v>95.183000000000007</v>
      </c>
      <c r="I89" t="s">
        <v>324</v>
      </c>
    </row>
    <row r="90" spans="1:9" x14ac:dyDescent="0.3">
      <c r="A90" t="s">
        <v>59</v>
      </c>
      <c r="B90">
        <v>3.4000000000000002E-2</v>
      </c>
      <c r="C90">
        <v>39.585000000000001</v>
      </c>
      <c r="D90">
        <v>56.009</v>
      </c>
      <c r="E90">
        <v>0</v>
      </c>
      <c r="F90">
        <v>4.8000000000000001E-2</v>
      </c>
      <c r="G90">
        <v>1.869</v>
      </c>
      <c r="H90">
        <v>97.545000000000002</v>
      </c>
      <c r="I90" t="s">
        <v>325</v>
      </c>
    </row>
    <row r="91" spans="1:9" x14ac:dyDescent="0.3">
      <c r="A91" t="s">
        <v>59</v>
      </c>
      <c r="B91">
        <v>2.7E-2</v>
      </c>
      <c r="C91">
        <v>38.444000000000003</v>
      </c>
      <c r="D91">
        <v>53.295000000000002</v>
      </c>
      <c r="E91">
        <v>0.02</v>
      </c>
      <c r="F91">
        <v>5.3999999999999999E-2</v>
      </c>
      <c r="G91">
        <v>0.17699999999999999</v>
      </c>
      <c r="H91">
        <v>92.016999999999996</v>
      </c>
      <c r="I91" t="s">
        <v>326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58B12-C9CA-4264-9FED-6B301004B10E}">
  <dimension ref="A1:I119"/>
  <sheetViews>
    <sheetView workbookViewId="0">
      <selection activeCell="I1" sqref="I1"/>
    </sheetView>
  </sheetViews>
  <sheetFormatPr defaultRowHeight="14.4" x14ac:dyDescent="0.3"/>
  <cols>
    <col min="9" max="9" width="20.44140625" bestFit="1" customWidth="1"/>
  </cols>
  <sheetData>
    <row r="1" spans="1:9" x14ac:dyDescent="0.3">
      <c r="A1" t="s">
        <v>327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9</v>
      </c>
      <c r="I1" s="1" t="s">
        <v>580</v>
      </c>
    </row>
    <row r="2" spans="1:9" x14ac:dyDescent="0.3">
      <c r="A2" t="s">
        <v>38</v>
      </c>
      <c r="B2">
        <v>0.70399999999999996</v>
      </c>
      <c r="C2">
        <v>85.317999999999998</v>
      </c>
      <c r="D2">
        <v>1.2E-2</v>
      </c>
      <c r="E2">
        <v>0.02</v>
      </c>
      <c r="F2">
        <v>12.718</v>
      </c>
      <c r="G2">
        <v>0</v>
      </c>
      <c r="H2">
        <v>98.772000000000006</v>
      </c>
      <c r="I2" t="s">
        <v>328</v>
      </c>
    </row>
    <row r="3" spans="1:9" x14ac:dyDescent="0.3">
      <c r="A3" t="s">
        <v>38</v>
      </c>
      <c r="B3">
        <v>0.73799999999999999</v>
      </c>
      <c r="C3">
        <v>86.063999999999993</v>
      </c>
      <c r="D3">
        <v>2.5999999999999999E-2</v>
      </c>
      <c r="E3">
        <v>0</v>
      </c>
      <c r="F3">
        <v>12.989000000000001</v>
      </c>
      <c r="G3">
        <v>0</v>
      </c>
      <c r="H3">
        <v>99.816999999999993</v>
      </c>
      <c r="I3" t="s">
        <v>329</v>
      </c>
    </row>
    <row r="4" spans="1:9" x14ac:dyDescent="0.3">
      <c r="A4" t="s">
        <v>38</v>
      </c>
      <c r="B4">
        <v>0.55400000000000005</v>
      </c>
      <c r="C4">
        <v>83.444999999999993</v>
      </c>
      <c r="D4">
        <v>0.34599999999999997</v>
      </c>
      <c r="E4">
        <v>5.0000000000000001E-3</v>
      </c>
      <c r="F4">
        <v>13.151999999999999</v>
      </c>
      <c r="G4">
        <v>0.122</v>
      </c>
      <c r="H4">
        <v>97.623999999999995</v>
      </c>
      <c r="I4" t="s">
        <v>330</v>
      </c>
    </row>
    <row r="5" spans="1:9" x14ac:dyDescent="0.3">
      <c r="A5" t="s">
        <v>38</v>
      </c>
      <c r="B5">
        <v>7.1999999999999995E-2</v>
      </c>
      <c r="C5">
        <v>85.144000000000005</v>
      </c>
      <c r="D5">
        <v>3.3000000000000002E-2</v>
      </c>
      <c r="E5">
        <v>7.0000000000000001E-3</v>
      </c>
      <c r="F5">
        <v>13.16</v>
      </c>
      <c r="G5">
        <v>0</v>
      </c>
      <c r="H5">
        <v>98.415999999999997</v>
      </c>
      <c r="I5" t="s">
        <v>331</v>
      </c>
    </row>
    <row r="6" spans="1:9" x14ac:dyDescent="0.3">
      <c r="A6" t="s">
        <v>38</v>
      </c>
      <c r="B6">
        <v>9.4E-2</v>
      </c>
      <c r="C6">
        <v>85.067999999999998</v>
      </c>
      <c r="D6">
        <v>0.156</v>
      </c>
      <c r="E6">
        <v>0</v>
      </c>
      <c r="F6">
        <v>13.173999999999999</v>
      </c>
      <c r="G6">
        <v>0</v>
      </c>
      <c r="H6">
        <v>98.492000000000004</v>
      </c>
      <c r="I6" t="s">
        <v>332</v>
      </c>
    </row>
    <row r="7" spans="1:9" x14ac:dyDescent="0.3">
      <c r="A7" t="s">
        <v>38</v>
      </c>
      <c r="B7">
        <v>0.54</v>
      </c>
      <c r="C7">
        <v>83.635000000000005</v>
      </c>
      <c r="D7">
        <v>0.253</v>
      </c>
      <c r="E7">
        <v>5.0000000000000001E-3</v>
      </c>
      <c r="F7">
        <v>13.156000000000001</v>
      </c>
      <c r="G7">
        <v>0.10299999999999999</v>
      </c>
      <c r="H7">
        <v>97.691999999999993</v>
      </c>
      <c r="I7" t="s">
        <v>333</v>
      </c>
    </row>
    <row r="8" spans="1:9" x14ac:dyDescent="0.3">
      <c r="A8" t="s">
        <v>38</v>
      </c>
      <c r="B8">
        <v>0.51100000000000001</v>
      </c>
      <c r="C8">
        <v>85.206000000000003</v>
      </c>
      <c r="D8">
        <v>0.32300000000000001</v>
      </c>
      <c r="E8">
        <v>7.0000000000000001E-3</v>
      </c>
      <c r="F8">
        <v>13.247</v>
      </c>
      <c r="G8">
        <v>0.16200000000000001</v>
      </c>
      <c r="H8">
        <v>99.456000000000003</v>
      </c>
      <c r="I8" t="s">
        <v>334</v>
      </c>
    </row>
    <row r="9" spans="1:9" x14ac:dyDescent="0.3">
      <c r="A9" t="s">
        <v>38</v>
      </c>
      <c r="B9">
        <v>0.307</v>
      </c>
      <c r="C9">
        <v>84.664000000000001</v>
      </c>
      <c r="D9">
        <v>0.27900000000000003</v>
      </c>
      <c r="E9">
        <v>0.01</v>
      </c>
      <c r="F9">
        <v>13.332000000000001</v>
      </c>
      <c r="G9">
        <v>9.2999999999999999E-2</v>
      </c>
      <c r="H9">
        <v>98.685000000000002</v>
      </c>
      <c r="I9" t="s">
        <v>335</v>
      </c>
    </row>
    <row r="10" spans="1:9" x14ac:dyDescent="0.3">
      <c r="A10" t="s">
        <v>38</v>
      </c>
      <c r="B10">
        <v>0.48299999999999998</v>
      </c>
      <c r="C10">
        <v>83.72</v>
      </c>
      <c r="D10">
        <v>0.214</v>
      </c>
      <c r="E10">
        <v>0</v>
      </c>
      <c r="F10">
        <v>13.196999999999999</v>
      </c>
      <c r="G10">
        <v>0</v>
      </c>
      <c r="H10">
        <v>97.614000000000004</v>
      </c>
      <c r="I10" t="s">
        <v>336</v>
      </c>
    </row>
    <row r="11" spans="1:9" x14ac:dyDescent="0.3">
      <c r="A11" t="s">
        <v>236</v>
      </c>
      <c r="B11">
        <v>2.1379999999999999</v>
      </c>
      <c r="C11">
        <v>84.22</v>
      </c>
      <c r="D11">
        <v>0.249</v>
      </c>
      <c r="E11">
        <v>1.7000000000000001E-2</v>
      </c>
      <c r="F11">
        <v>12.545</v>
      </c>
      <c r="G11">
        <v>3.6999999999999998E-2</v>
      </c>
      <c r="H11">
        <v>99.206000000000003</v>
      </c>
      <c r="I11" t="s">
        <v>337</v>
      </c>
    </row>
    <row r="12" spans="1:9" x14ac:dyDescent="0.3">
      <c r="A12" t="s">
        <v>236</v>
      </c>
      <c r="B12">
        <v>1.3819999999999999</v>
      </c>
      <c r="C12">
        <v>83.986000000000004</v>
      </c>
      <c r="D12">
        <v>0.61699999999999999</v>
      </c>
      <c r="E12">
        <v>0.19500000000000001</v>
      </c>
      <c r="F12">
        <v>13.16</v>
      </c>
      <c r="G12">
        <v>0.61499999999999999</v>
      </c>
      <c r="H12">
        <v>99.954999999999998</v>
      </c>
      <c r="I12" t="s">
        <v>338</v>
      </c>
    </row>
    <row r="13" spans="1:9" x14ac:dyDescent="0.3">
      <c r="A13" t="s">
        <v>236</v>
      </c>
      <c r="B13">
        <v>2.629</v>
      </c>
      <c r="C13">
        <v>83.566999999999993</v>
      </c>
      <c r="D13">
        <v>0.57399999999999995</v>
      </c>
      <c r="E13">
        <v>0.38</v>
      </c>
      <c r="F13">
        <v>12.499000000000001</v>
      </c>
      <c r="G13">
        <v>0.503</v>
      </c>
      <c r="H13">
        <v>100.152</v>
      </c>
      <c r="I13" t="s">
        <v>339</v>
      </c>
    </row>
    <row r="14" spans="1:9" x14ac:dyDescent="0.3">
      <c r="A14" t="s">
        <v>38</v>
      </c>
      <c r="B14">
        <v>7.9000000000000001E-2</v>
      </c>
      <c r="C14">
        <v>85.918000000000006</v>
      </c>
      <c r="D14">
        <v>4.2999999999999997E-2</v>
      </c>
      <c r="E14">
        <v>4.2999999999999997E-2</v>
      </c>
      <c r="F14">
        <v>13.427</v>
      </c>
      <c r="G14">
        <v>0</v>
      </c>
      <c r="H14">
        <v>99.51</v>
      </c>
      <c r="I14" t="s">
        <v>340</v>
      </c>
    </row>
    <row r="15" spans="1:9" x14ac:dyDescent="0.3">
      <c r="A15" t="s">
        <v>38</v>
      </c>
      <c r="B15">
        <v>2.7E-2</v>
      </c>
      <c r="C15">
        <v>81.997</v>
      </c>
      <c r="D15">
        <v>0</v>
      </c>
      <c r="E15">
        <v>0.06</v>
      </c>
      <c r="F15">
        <v>12.794</v>
      </c>
      <c r="G15">
        <v>0</v>
      </c>
      <c r="H15">
        <v>94.878</v>
      </c>
      <c r="I15" t="s">
        <v>341</v>
      </c>
    </row>
    <row r="16" spans="1:9" x14ac:dyDescent="0.3">
      <c r="A16" t="s">
        <v>38</v>
      </c>
      <c r="B16">
        <v>0.22800000000000001</v>
      </c>
      <c r="C16">
        <v>86.524000000000001</v>
      </c>
      <c r="D16">
        <v>3.7999999999999999E-2</v>
      </c>
      <c r="E16">
        <v>0.09</v>
      </c>
      <c r="F16">
        <v>13.608000000000001</v>
      </c>
      <c r="G16">
        <v>0</v>
      </c>
      <c r="H16">
        <v>100.488</v>
      </c>
      <c r="I16" t="s">
        <v>342</v>
      </c>
    </row>
    <row r="17" spans="1:9" x14ac:dyDescent="0.3">
      <c r="A17" t="s">
        <v>38</v>
      </c>
      <c r="B17">
        <v>0.30199999999999999</v>
      </c>
      <c r="C17">
        <v>82.875</v>
      </c>
      <c r="D17">
        <v>0.76100000000000001</v>
      </c>
      <c r="E17">
        <v>0.28699999999999998</v>
      </c>
      <c r="F17">
        <v>13.871</v>
      </c>
      <c r="G17">
        <v>0.749</v>
      </c>
      <c r="H17">
        <v>98.844999999999999</v>
      </c>
      <c r="I17" t="s">
        <v>343</v>
      </c>
    </row>
    <row r="18" spans="1:9" x14ac:dyDescent="0.3">
      <c r="A18" t="s">
        <v>38</v>
      </c>
      <c r="B18">
        <v>0.99199999999999999</v>
      </c>
      <c r="C18">
        <v>85.367000000000004</v>
      </c>
      <c r="D18">
        <v>0.41399999999999998</v>
      </c>
      <c r="E18">
        <v>0.123</v>
      </c>
      <c r="F18">
        <v>13.105</v>
      </c>
      <c r="G18">
        <v>0.29899999999999999</v>
      </c>
      <c r="H18">
        <v>100.3</v>
      </c>
      <c r="I18" t="s">
        <v>344</v>
      </c>
    </row>
    <row r="19" spans="1:9" x14ac:dyDescent="0.3">
      <c r="A19" t="s">
        <v>38</v>
      </c>
      <c r="B19">
        <v>1.5469999999999999</v>
      </c>
      <c r="C19">
        <v>83.897000000000006</v>
      </c>
      <c r="D19">
        <v>0.54700000000000004</v>
      </c>
      <c r="E19">
        <v>0.59599999999999997</v>
      </c>
      <c r="F19">
        <v>12.786</v>
      </c>
      <c r="G19">
        <v>0.41099999999999998</v>
      </c>
      <c r="H19">
        <v>99.784000000000006</v>
      </c>
      <c r="I19" t="s">
        <v>345</v>
      </c>
    </row>
    <row r="20" spans="1:9" x14ac:dyDescent="0.3">
      <c r="A20" t="s">
        <v>236</v>
      </c>
      <c r="B20">
        <v>2.1440000000000001</v>
      </c>
      <c r="C20">
        <v>84.768000000000001</v>
      </c>
      <c r="D20">
        <v>0.24399999999999999</v>
      </c>
      <c r="E20">
        <v>0</v>
      </c>
      <c r="F20">
        <v>12.707000000000001</v>
      </c>
      <c r="G20">
        <v>0</v>
      </c>
      <c r="H20">
        <v>99.863</v>
      </c>
      <c r="I20" t="s">
        <v>346</v>
      </c>
    </row>
    <row r="21" spans="1:9" x14ac:dyDescent="0.3">
      <c r="A21" t="s">
        <v>236</v>
      </c>
      <c r="B21">
        <v>2.1429999999999998</v>
      </c>
      <c r="C21">
        <v>83.445999999999998</v>
      </c>
      <c r="D21">
        <v>0.251</v>
      </c>
      <c r="E21">
        <v>1.0999999999999999E-2</v>
      </c>
      <c r="F21">
        <v>12.513</v>
      </c>
      <c r="G21">
        <v>0</v>
      </c>
      <c r="H21">
        <v>98.364000000000004</v>
      </c>
      <c r="I21" t="s">
        <v>347</v>
      </c>
    </row>
    <row r="22" spans="1:9" x14ac:dyDescent="0.3">
      <c r="A22" t="s">
        <v>236</v>
      </c>
      <c r="B22">
        <v>2.004</v>
      </c>
      <c r="C22">
        <v>82.951999999999998</v>
      </c>
      <c r="D22">
        <v>0.54</v>
      </c>
      <c r="E22">
        <v>8.9999999999999993E-3</v>
      </c>
      <c r="F22">
        <v>12.912000000000001</v>
      </c>
      <c r="G22">
        <v>0.50600000000000001</v>
      </c>
      <c r="H22">
        <v>98.923000000000002</v>
      </c>
      <c r="I22" t="s">
        <v>348</v>
      </c>
    </row>
    <row r="23" spans="1:9" x14ac:dyDescent="0.3">
      <c r="A23" t="s">
        <v>236</v>
      </c>
      <c r="B23">
        <v>2.4540000000000002</v>
      </c>
      <c r="C23">
        <v>82.893000000000001</v>
      </c>
      <c r="D23">
        <v>0.23599999999999999</v>
      </c>
      <c r="E23">
        <v>0</v>
      </c>
      <c r="F23">
        <v>12.555</v>
      </c>
      <c r="G23">
        <v>0</v>
      </c>
      <c r="H23">
        <v>98.138000000000005</v>
      </c>
      <c r="I23" t="s">
        <v>349</v>
      </c>
    </row>
    <row r="24" spans="1:9" x14ac:dyDescent="0.3">
      <c r="A24" t="s">
        <v>236</v>
      </c>
      <c r="B24">
        <v>2.0539999999999998</v>
      </c>
      <c r="C24">
        <v>85.094999999999999</v>
      </c>
      <c r="D24">
        <v>0.31</v>
      </c>
      <c r="E24">
        <v>8.0000000000000002E-3</v>
      </c>
      <c r="F24">
        <v>12.173</v>
      </c>
      <c r="G24">
        <v>2.8000000000000001E-2</v>
      </c>
      <c r="H24">
        <v>99.668000000000006</v>
      </c>
      <c r="I24" t="s">
        <v>350</v>
      </c>
    </row>
    <row r="25" spans="1:9" x14ac:dyDescent="0.3">
      <c r="A25" t="s">
        <v>236</v>
      </c>
      <c r="B25">
        <v>1.4990000000000001</v>
      </c>
      <c r="C25">
        <v>84.231999999999999</v>
      </c>
      <c r="D25">
        <v>0.378</v>
      </c>
      <c r="E25">
        <v>0.10100000000000001</v>
      </c>
      <c r="F25">
        <v>13.000999999999999</v>
      </c>
      <c r="G25">
        <v>0.186</v>
      </c>
      <c r="H25">
        <v>99.397000000000006</v>
      </c>
      <c r="I25" t="s">
        <v>351</v>
      </c>
    </row>
    <row r="26" spans="1:9" x14ac:dyDescent="0.3">
      <c r="A26" t="s">
        <v>236</v>
      </c>
      <c r="B26">
        <v>4.0750000000000002</v>
      </c>
      <c r="C26">
        <v>79.975999999999999</v>
      </c>
      <c r="D26">
        <v>0.84499999999999997</v>
      </c>
      <c r="E26">
        <v>5.6000000000000001E-2</v>
      </c>
      <c r="F26">
        <v>11.622999999999999</v>
      </c>
      <c r="G26">
        <v>0.96399999999999997</v>
      </c>
      <c r="H26">
        <v>97.539000000000001</v>
      </c>
      <c r="I26" t="s">
        <v>352</v>
      </c>
    </row>
    <row r="27" spans="1:9" x14ac:dyDescent="0.3">
      <c r="A27" t="s">
        <v>38</v>
      </c>
      <c r="B27">
        <v>0.747</v>
      </c>
      <c r="C27">
        <v>86.593000000000004</v>
      </c>
      <c r="D27">
        <v>2.8000000000000001E-2</v>
      </c>
      <c r="E27">
        <v>0.88400000000000001</v>
      </c>
      <c r="F27">
        <v>13.006</v>
      </c>
      <c r="G27">
        <v>0</v>
      </c>
      <c r="H27">
        <v>101.258</v>
      </c>
      <c r="I27" t="s">
        <v>353</v>
      </c>
    </row>
    <row r="28" spans="1:9" x14ac:dyDescent="0.3">
      <c r="A28" t="s">
        <v>38</v>
      </c>
      <c r="B28">
        <v>0.64800000000000002</v>
      </c>
      <c r="C28">
        <v>86.022000000000006</v>
      </c>
      <c r="D28">
        <v>2.5000000000000001E-2</v>
      </c>
      <c r="E28">
        <v>0.14299999999999999</v>
      </c>
      <c r="F28">
        <v>13.26</v>
      </c>
      <c r="G28">
        <v>0</v>
      </c>
      <c r="H28">
        <v>100.098</v>
      </c>
      <c r="I28" t="s">
        <v>354</v>
      </c>
    </row>
    <row r="29" spans="1:9" x14ac:dyDescent="0.3">
      <c r="A29" t="s">
        <v>38</v>
      </c>
      <c r="B29">
        <v>0.57499999999999996</v>
      </c>
      <c r="C29">
        <v>85.850999999999999</v>
      </c>
      <c r="D29">
        <v>1.2E-2</v>
      </c>
      <c r="E29">
        <v>0.25800000000000001</v>
      </c>
      <c r="F29">
        <v>13.18</v>
      </c>
      <c r="G29">
        <v>0</v>
      </c>
      <c r="H29">
        <v>99.876000000000005</v>
      </c>
      <c r="I29" t="s">
        <v>355</v>
      </c>
    </row>
    <row r="30" spans="1:9" x14ac:dyDescent="0.3">
      <c r="A30" t="s">
        <v>38</v>
      </c>
      <c r="B30">
        <v>1.2210000000000001</v>
      </c>
      <c r="C30">
        <v>83.781000000000006</v>
      </c>
      <c r="D30">
        <v>5.0000000000000001E-3</v>
      </c>
      <c r="E30">
        <v>4.8000000000000001E-2</v>
      </c>
      <c r="F30">
        <v>12.839</v>
      </c>
      <c r="G30">
        <v>0</v>
      </c>
      <c r="H30">
        <v>97.894000000000005</v>
      </c>
      <c r="I30" t="s">
        <v>356</v>
      </c>
    </row>
    <row r="31" spans="1:9" x14ac:dyDescent="0.3">
      <c r="A31" t="s">
        <v>38</v>
      </c>
      <c r="B31">
        <v>0.73899999999999999</v>
      </c>
      <c r="C31">
        <v>85.438000000000002</v>
      </c>
      <c r="D31">
        <v>0</v>
      </c>
      <c r="E31">
        <v>1.2E-2</v>
      </c>
      <c r="F31">
        <v>13.077</v>
      </c>
      <c r="G31">
        <v>0</v>
      </c>
      <c r="H31">
        <v>99.266000000000005</v>
      </c>
      <c r="I31" t="s">
        <v>357</v>
      </c>
    </row>
    <row r="32" spans="1:9" x14ac:dyDescent="0.3">
      <c r="A32" t="s">
        <v>38</v>
      </c>
      <c r="B32">
        <v>1.0049999999999999</v>
      </c>
      <c r="C32">
        <v>85.869</v>
      </c>
      <c r="D32">
        <v>1.7000000000000001E-2</v>
      </c>
      <c r="E32">
        <v>0.51100000000000001</v>
      </c>
      <c r="F32">
        <v>13.121</v>
      </c>
      <c r="G32">
        <v>0</v>
      </c>
      <c r="H32">
        <v>100.523</v>
      </c>
      <c r="I32" t="s">
        <v>358</v>
      </c>
    </row>
    <row r="33" spans="1:9" x14ac:dyDescent="0.3">
      <c r="A33" t="s">
        <v>38</v>
      </c>
      <c r="B33">
        <v>2E-3</v>
      </c>
      <c r="C33">
        <v>84.51</v>
      </c>
      <c r="D33">
        <v>0</v>
      </c>
      <c r="E33">
        <v>1.423</v>
      </c>
      <c r="F33">
        <v>13.288</v>
      </c>
      <c r="G33">
        <v>0</v>
      </c>
      <c r="H33">
        <v>99.222999999999999</v>
      </c>
      <c r="I33" t="s">
        <v>359</v>
      </c>
    </row>
    <row r="34" spans="1:9" x14ac:dyDescent="0.3">
      <c r="A34" t="s">
        <v>38</v>
      </c>
      <c r="B34">
        <v>2.1999999999999999E-2</v>
      </c>
      <c r="C34">
        <v>86.971999999999994</v>
      </c>
      <c r="D34">
        <v>4.0000000000000001E-3</v>
      </c>
      <c r="E34">
        <v>1.675</v>
      </c>
      <c r="F34">
        <v>13.731</v>
      </c>
      <c r="G34">
        <v>0</v>
      </c>
      <c r="H34">
        <v>102.404</v>
      </c>
      <c r="I34" t="s">
        <v>360</v>
      </c>
    </row>
    <row r="35" spans="1:9" x14ac:dyDescent="0.3">
      <c r="A35" t="s">
        <v>38</v>
      </c>
      <c r="B35">
        <v>0.57999999999999996</v>
      </c>
      <c r="C35">
        <v>86.022999999999996</v>
      </c>
      <c r="D35">
        <v>0</v>
      </c>
      <c r="E35">
        <v>0.55500000000000005</v>
      </c>
      <c r="F35">
        <v>13.207000000000001</v>
      </c>
      <c r="G35">
        <v>0</v>
      </c>
      <c r="H35">
        <v>100.36499999999999</v>
      </c>
      <c r="I35" t="s">
        <v>361</v>
      </c>
    </row>
    <row r="36" spans="1:9" x14ac:dyDescent="0.3">
      <c r="A36" t="s">
        <v>38</v>
      </c>
      <c r="B36">
        <v>1.0649999999999999</v>
      </c>
      <c r="C36">
        <v>84.664000000000001</v>
      </c>
      <c r="D36">
        <v>0</v>
      </c>
      <c r="E36">
        <v>0.93300000000000005</v>
      </c>
      <c r="F36">
        <v>12.553000000000001</v>
      </c>
      <c r="G36">
        <v>0</v>
      </c>
      <c r="H36">
        <v>99.215000000000003</v>
      </c>
      <c r="I36" t="s">
        <v>362</v>
      </c>
    </row>
    <row r="37" spans="1:9" x14ac:dyDescent="0.3">
      <c r="A37" t="s">
        <v>38</v>
      </c>
      <c r="B37">
        <v>1.149</v>
      </c>
      <c r="C37">
        <v>86.373000000000005</v>
      </c>
      <c r="D37">
        <v>1.2999999999999999E-2</v>
      </c>
      <c r="E37">
        <v>0.93799999999999994</v>
      </c>
      <c r="F37">
        <v>13.03</v>
      </c>
      <c r="G37">
        <v>0</v>
      </c>
      <c r="H37">
        <v>101.503</v>
      </c>
      <c r="I37" t="s">
        <v>363</v>
      </c>
    </row>
    <row r="38" spans="1:9" x14ac:dyDescent="0.3">
      <c r="A38" t="s">
        <v>38</v>
      </c>
      <c r="B38">
        <v>0.51600000000000001</v>
      </c>
      <c r="C38">
        <v>86.113</v>
      </c>
      <c r="D38">
        <v>0</v>
      </c>
      <c r="E38">
        <v>3.5999999999999997E-2</v>
      </c>
      <c r="F38">
        <v>13.055999999999999</v>
      </c>
      <c r="G38">
        <v>0</v>
      </c>
      <c r="H38">
        <v>99.721000000000004</v>
      </c>
      <c r="I38" t="s">
        <v>364</v>
      </c>
    </row>
    <row r="39" spans="1:9" x14ac:dyDescent="0.3">
      <c r="A39" t="s">
        <v>38</v>
      </c>
      <c r="B39">
        <v>0.76100000000000001</v>
      </c>
      <c r="C39">
        <v>85.372</v>
      </c>
      <c r="D39">
        <v>0</v>
      </c>
      <c r="E39">
        <v>6.6000000000000003E-2</v>
      </c>
      <c r="F39">
        <v>13.138</v>
      </c>
      <c r="G39">
        <v>0</v>
      </c>
      <c r="H39">
        <v>99.337000000000003</v>
      </c>
      <c r="I39" t="s">
        <v>365</v>
      </c>
    </row>
    <row r="40" spans="1:9" x14ac:dyDescent="0.3">
      <c r="A40" t="s">
        <v>38</v>
      </c>
      <c r="B40">
        <v>0.108</v>
      </c>
      <c r="C40">
        <v>86.831000000000003</v>
      </c>
      <c r="D40">
        <v>0</v>
      </c>
      <c r="E40">
        <v>1.2999999999999999E-2</v>
      </c>
      <c r="F40">
        <v>13.494</v>
      </c>
      <c r="G40">
        <v>0</v>
      </c>
      <c r="H40">
        <v>100.446</v>
      </c>
      <c r="I40" t="s">
        <v>366</v>
      </c>
    </row>
    <row r="41" spans="1:9" x14ac:dyDescent="0.3">
      <c r="A41" t="s">
        <v>38</v>
      </c>
      <c r="B41">
        <v>1.127</v>
      </c>
      <c r="C41">
        <v>85.180999999999997</v>
      </c>
      <c r="D41">
        <v>0</v>
      </c>
      <c r="E41">
        <v>0.14199999999999999</v>
      </c>
      <c r="F41">
        <v>12.948</v>
      </c>
      <c r="G41">
        <v>0</v>
      </c>
      <c r="H41">
        <v>99.397999999999996</v>
      </c>
      <c r="I41" t="s">
        <v>367</v>
      </c>
    </row>
    <row r="42" spans="1:9" x14ac:dyDescent="0.3">
      <c r="A42" t="s">
        <v>38</v>
      </c>
      <c r="B42">
        <v>1.085</v>
      </c>
      <c r="C42">
        <v>83.456999999999994</v>
      </c>
      <c r="D42">
        <v>0</v>
      </c>
      <c r="E42">
        <v>0</v>
      </c>
      <c r="F42">
        <v>12.753</v>
      </c>
      <c r="G42">
        <v>0</v>
      </c>
      <c r="H42">
        <v>97.295000000000002</v>
      </c>
      <c r="I42" t="s">
        <v>368</v>
      </c>
    </row>
    <row r="43" spans="1:9" x14ac:dyDescent="0.3">
      <c r="A43" t="s">
        <v>38</v>
      </c>
      <c r="B43">
        <v>0</v>
      </c>
      <c r="C43">
        <v>86.298000000000002</v>
      </c>
      <c r="D43">
        <v>0</v>
      </c>
      <c r="E43">
        <v>0</v>
      </c>
      <c r="F43">
        <v>13.497999999999999</v>
      </c>
      <c r="G43">
        <v>0</v>
      </c>
      <c r="H43">
        <v>99.796000000000006</v>
      </c>
      <c r="I43" t="s">
        <v>369</v>
      </c>
    </row>
    <row r="44" spans="1:9" x14ac:dyDescent="0.3">
      <c r="A44" t="s">
        <v>38</v>
      </c>
      <c r="B44">
        <v>0</v>
      </c>
      <c r="C44">
        <v>85.893000000000001</v>
      </c>
      <c r="D44">
        <v>0</v>
      </c>
      <c r="E44">
        <v>0</v>
      </c>
      <c r="F44">
        <v>13.486000000000001</v>
      </c>
      <c r="G44">
        <v>0</v>
      </c>
      <c r="H44">
        <v>99.379000000000005</v>
      </c>
      <c r="I44" t="s">
        <v>370</v>
      </c>
    </row>
    <row r="45" spans="1:9" x14ac:dyDescent="0.3">
      <c r="A45" t="s">
        <v>38</v>
      </c>
      <c r="B45">
        <v>0.253</v>
      </c>
      <c r="C45">
        <v>79.484999999999999</v>
      </c>
      <c r="D45">
        <v>0.05</v>
      </c>
      <c r="E45">
        <v>0</v>
      </c>
      <c r="F45">
        <v>16.001000000000001</v>
      </c>
      <c r="G45">
        <v>0</v>
      </c>
      <c r="H45">
        <v>95.789000000000001</v>
      </c>
      <c r="I45" t="s">
        <v>371</v>
      </c>
    </row>
    <row r="46" spans="1:9" x14ac:dyDescent="0.3">
      <c r="A46" t="s">
        <v>38</v>
      </c>
      <c r="B46">
        <v>0.245</v>
      </c>
      <c r="C46">
        <v>69.48</v>
      </c>
      <c r="D46">
        <v>2.8000000000000001E-2</v>
      </c>
      <c r="E46">
        <v>0</v>
      </c>
      <c r="F46">
        <v>18.678999999999998</v>
      </c>
      <c r="G46">
        <v>0</v>
      </c>
      <c r="H46">
        <v>88.432000000000002</v>
      </c>
      <c r="I46" t="s">
        <v>372</v>
      </c>
    </row>
    <row r="47" spans="1:9" x14ac:dyDescent="0.3">
      <c r="A47" t="s">
        <v>38</v>
      </c>
      <c r="B47">
        <v>0.22600000000000001</v>
      </c>
      <c r="C47">
        <v>81.588999999999999</v>
      </c>
      <c r="D47">
        <v>5.1999999999999998E-2</v>
      </c>
      <c r="E47">
        <v>0</v>
      </c>
      <c r="F47">
        <v>15.115</v>
      </c>
      <c r="G47">
        <v>0</v>
      </c>
      <c r="H47">
        <v>96.981999999999999</v>
      </c>
      <c r="I47" t="s">
        <v>373</v>
      </c>
    </row>
    <row r="48" spans="1:9" x14ac:dyDescent="0.3">
      <c r="A48" t="s">
        <v>38</v>
      </c>
      <c r="B48">
        <v>0.246</v>
      </c>
      <c r="C48">
        <v>77.647999999999996</v>
      </c>
      <c r="D48">
        <v>3.4000000000000002E-2</v>
      </c>
      <c r="E48">
        <v>1.0999999999999999E-2</v>
      </c>
      <c r="F48">
        <v>15.247</v>
      </c>
      <c r="G48">
        <v>0</v>
      </c>
      <c r="H48">
        <v>93.186000000000007</v>
      </c>
      <c r="I48" t="s">
        <v>374</v>
      </c>
    </row>
    <row r="49" spans="1:9" x14ac:dyDescent="0.3">
      <c r="A49" t="s">
        <v>236</v>
      </c>
      <c r="B49">
        <v>0.875</v>
      </c>
      <c r="C49">
        <v>82.003</v>
      </c>
      <c r="D49">
        <v>0.77100000000000002</v>
      </c>
      <c r="E49">
        <v>2.9000000000000001E-2</v>
      </c>
      <c r="F49">
        <v>13.192</v>
      </c>
      <c r="G49">
        <v>0.84799999999999998</v>
      </c>
      <c r="H49">
        <v>97.718000000000004</v>
      </c>
      <c r="I49" t="s">
        <v>375</v>
      </c>
    </row>
    <row r="50" spans="1:9" x14ac:dyDescent="0.3">
      <c r="A50" t="s">
        <v>236</v>
      </c>
      <c r="B50">
        <v>1.02</v>
      </c>
      <c r="C50">
        <v>83.515000000000001</v>
      </c>
      <c r="D50">
        <v>0.82699999999999996</v>
      </c>
      <c r="E50">
        <v>8.8999999999999996E-2</v>
      </c>
      <c r="F50">
        <v>13.282</v>
      </c>
      <c r="G50">
        <v>1.0509999999999999</v>
      </c>
      <c r="H50">
        <v>99.784000000000006</v>
      </c>
      <c r="I50" t="s">
        <v>376</v>
      </c>
    </row>
    <row r="51" spans="1:9" x14ac:dyDescent="0.3">
      <c r="A51" t="s">
        <v>236</v>
      </c>
      <c r="B51">
        <v>0.91700000000000004</v>
      </c>
      <c r="C51">
        <v>84.960999999999999</v>
      </c>
      <c r="D51">
        <v>0.78</v>
      </c>
      <c r="E51">
        <v>1.4999999999999999E-2</v>
      </c>
      <c r="F51">
        <v>13.128</v>
      </c>
      <c r="G51">
        <v>0.83599999999999997</v>
      </c>
      <c r="H51">
        <v>100.637</v>
      </c>
      <c r="I51" t="s">
        <v>377</v>
      </c>
    </row>
    <row r="52" spans="1:9" x14ac:dyDescent="0.3">
      <c r="A52" t="s">
        <v>236</v>
      </c>
      <c r="B52">
        <v>0.86699999999999999</v>
      </c>
      <c r="C52">
        <v>82.353999999999999</v>
      </c>
      <c r="D52">
        <v>0.75</v>
      </c>
      <c r="E52">
        <v>0.10100000000000001</v>
      </c>
      <c r="F52">
        <v>12.32</v>
      </c>
      <c r="G52">
        <v>0.78700000000000003</v>
      </c>
      <c r="H52">
        <v>97.179000000000002</v>
      </c>
      <c r="I52" t="s">
        <v>378</v>
      </c>
    </row>
    <row r="53" spans="1:9" x14ac:dyDescent="0.3">
      <c r="A53" t="s">
        <v>236</v>
      </c>
      <c r="B53">
        <v>0.86899999999999999</v>
      </c>
      <c r="C53">
        <v>83.741</v>
      </c>
      <c r="D53">
        <v>0.83499999999999996</v>
      </c>
      <c r="E53">
        <v>0.35299999999999998</v>
      </c>
      <c r="F53">
        <v>13.244</v>
      </c>
      <c r="G53">
        <v>0.97299999999999998</v>
      </c>
      <c r="H53">
        <v>100.015</v>
      </c>
      <c r="I53" t="s">
        <v>379</v>
      </c>
    </row>
    <row r="54" spans="1:9" x14ac:dyDescent="0.3">
      <c r="A54" t="s">
        <v>236</v>
      </c>
      <c r="B54">
        <v>0.57399999999999995</v>
      </c>
      <c r="C54">
        <v>82.882000000000005</v>
      </c>
      <c r="D54">
        <v>0.88700000000000001</v>
      </c>
      <c r="E54">
        <v>2.8000000000000001E-2</v>
      </c>
      <c r="F54">
        <v>13.474</v>
      </c>
      <c r="G54">
        <v>0.94099999999999995</v>
      </c>
      <c r="H54">
        <v>98.786000000000001</v>
      </c>
      <c r="I54" t="s">
        <v>380</v>
      </c>
    </row>
    <row r="55" spans="1:9" x14ac:dyDescent="0.3">
      <c r="A55" t="s">
        <v>236</v>
      </c>
      <c r="B55">
        <v>0.48399999999999999</v>
      </c>
      <c r="C55">
        <v>81.507999999999996</v>
      </c>
      <c r="D55">
        <v>0.80800000000000005</v>
      </c>
      <c r="E55">
        <v>4.2000000000000003E-2</v>
      </c>
      <c r="F55">
        <v>13.506</v>
      </c>
      <c r="G55">
        <v>0.93799999999999994</v>
      </c>
      <c r="H55">
        <v>97.286000000000001</v>
      </c>
      <c r="I55" t="s">
        <v>381</v>
      </c>
    </row>
    <row r="56" spans="1:9" x14ac:dyDescent="0.3">
      <c r="A56" t="s">
        <v>236</v>
      </c>
      <c r="B56">
        <v>0.89400000000000002</v>
      </c>
      <c r="C56">
        <v>83.45</v>
      </c>
      <c r="D56">
        <v>0.78300000000000003</v>
      </c>
      <c r="E56">
        <v>0</v>
      </c>
      <c r="F56">
        <v>13.202999999999999</v>
      </c>
      <c r="G56">
        <v>1.0409999999999999</v>
      </c>
      <c r="H56">
        <v>99.370999999999995</v>
      </c>
      <c r="I56" t="s">
        <v>382</v>
      </c>
    </row>
    <row r="57" spans="1:9" x14ac:dyDescent="0.3">
      <c r="A57" t="s">
        <v>236</v>
      </c>
      <c r="B57">
        <v>1.032</v>
      </c>
      <c r="C57">
        <v>82.525000000000006</v>
      </c>
      <c r="D57">
        <v>0.97099999999999997</v>
      </c>
      <c r="E57">
        <v>0</v>
      </c>
      <c r="F57">
        <v>13.118</v>
      </c>
      <c r="G57">
        <v>1.282</v>
      </c>
      <c r="H57">
        <v>98.927999999999997</v>
      </c>
      <c r="I57" t="s">
        <v>383</v>
      </c>
    </row>
    <row r="58" spans="1:9" x14ac:dyDescent="0.3">
      <c r="A58" t="s">
        <v>236</v>
      </c>
      <c r="B58">
        <v>1.0109999999999999</v>
      </c>
      <c r="C58">
        <v>83.248000000000005</v>
      </c>
      <c r="D58">
        <v>0.76</v>
      </c>
      <c r="E58">
        <v>0</v>
      </c>
      <c r="F58">
        <v>13.138999999999999</v>
      </c>
      <c r="G58">
        <v>0.85599999999999998</v>
      </c>
      <c r="H58">
        <v>99.013999999999996</v>
      </c>
      <c r="I58" t="s">
        <v>384</v>
      </c>
    </row>
    <row r="59" spans="1:9" x14ac:dyDescent="0.3">
      <c r="A59" t="s">
        <v>236</v>
      </c>
      <c r="B59">
        <v>0.76500000000000001</v>
      </c>
      <c r="C59">
        <v>82.481999999999999</v>
      </c>
      <c r="D59">
        <v>0.18099999999999999</v>
      </c>
      <c r="E59">
        <v>2E-3</v>
      </c>
      <c r="F59">
        <v>13.714</v>
      </c>
      <c r="G59">
        <v>0</v>
      </c>
      <c r="H59">
        <v>97.144000000000005</v>
      </c>
      <c r="I59" t="s">
        <v>385</v>
      </c>
    </row>
    <row r="60" spans="1:9" x14ac:dyDescent="0.3">
      <c r="A60" t="s">
        <v>236</v>
      </c>
      <c r="B60">
        <v>0.749</v>
      </c>
      <c r="C60">
        <v>83.822000000000003</v>
      </c>
      <c r="D60">
        <v>0.19400000000000001</v>
      </c>
      <c r="E60">
        <v>0</v>
      </c>
      <c r="F60">
        <v>13.564</v>
      </c>
      <c r="G60">
        <v>0</v>
      </c>
      <c r="H60">
        <v>98.328999999999994</v>
      </c>
      <c r="I60" t="s">
        <v>386</v>
      </c>
    </row>
    <row r="61" spans="1:9" x14ac:dyDescent="0.3">
      <c r="A61" t="s">
        <v>59</v>
      </c>
      <c r="B61">
        <v>0.95399999999999996</v>
      </c>
      <c r="C61">
        <v>85.647999999999996</v>
      </c>
      <c r="D61">
        <v>0</v>
      </c>
      <c r="E61">
        <v>0</v>
      </c>
      <c r="F61">
        <v>13.145</v>
      </c>
      <c r="G61">
        <v>0</v>
      </c>
      <c r="H61">
        <v>99.747</v>
      </c>
      <c r="I61" t="s">
        <v>387</v>
      </c>
    </row>
    <row r="62" spans="1:9" x14ac:dyDescent="0.3">
      <c r="A62" t="s">
        <v>59</v>
      </c>
      <c r="B62">
        <v>0.94</v>
      </c>
      <c r="C62">
        <v>86.018000000000001</v>
      </c>
      <c r="D62">
        <v>0</v>
      </c>
      <c r="E62">
        <v>0</v>
      </c>
      <c r="F62">
        <v>12.842000000000001</v>
      </c>
      <c r="G62">
        <v>0</v>
      </c>
      <c r="H62">
        <v>99.8</v>
      </c>
      <c r="I62" t="s">
        <v>388</v>
      </c>
    </row>
    <row r="63" spans="1:9" x14ac:dyDescent="0.3">
      <c r="A63" t="s">
        <v>59</v>
      </c>
      <c r="B63">
        <v>1.7070000000000001</v>
      </c>
      <c r="C63">
        <v>85.796999999999997</v>
      </c>
      <c r="D63">
        <v>0</v>
      </c>
      <c r="E63">
        <v>0</v>
      </c>
      <c r="F63">
        <v>12.54</v>
      </c>
      <c r="G63">
        <v>0</v>
      </c>
      <c r="H63">
        <v>100.044</v>
      </c>
      <c r="I63" t="s">
        <v>389</v>
      </c>
    </row>
    <row r="64" spans="1:9" x14ac:dyDescent="0.3">
      <c r="A64" t="s">
        <v>59</v>
      </c>
      <c r="B64">
        <v>2.1309999999999998</v>
      </c>
      <c r="C64">
        <v>85.448999999999998</v>
      </c>
      <c r="D64">
        <v>0</v>
      </c>
      <c r="E64">
        <v>2E-3</v>
      </c>
      <c r="F64">
        <v>12.603</v>
      </c>
      <c r="G64">
        <v>0</v>
      </c>
      <c r="H64">
        <v>100.185</v>
      </c>
      <c r="I64" t="s">
        <v>390</v>
      </c>
    </row>
    <row r="65" spans="1:9" x14ac:dyDescent="0.3">
      <c r="A65" t="s">
        <v>59</v>
      </c>
      <c r="B65">
        <v>1.2190000000000001</v>
      </c>
      <c r="C65">
        <v>87.314999999999998</v>
      </c>
      <c r="D65">
        <v>0</v>
      </c>
      <c r="E65">
        <v>0</v>
      </c>
      <c r="F65">
        <v>13.023999999999999</v>
      </c>
      <c r="G65">
        <v>0</v>
      </c>
      <c r="H65">
        <v>101.55800000000001</v>
      </c>
      <c r="I65" t="s">
        <v>391</v>
      </c>
    </row>
    <row r="66" spans="1:9" x14ac:dyDescent="0.3">
      <c r="A66" t="s">
        <v>59</v>
      </c>
      <c r="B66">
        <v>1.349</v>
      </c>
      <c r="C66">
        <v>86.397000000000006</v>
      </c>
      <c r="D66">
        <v>0</v>
      </c>
      <c r="E66">
        <v>0</v>
      </c>
      <c r="F66">
        <v>12.941000000000001</v>
      </c>
      <c r="G66">
        <v>0</v>
      </c>
      <c r="H66">
        <v>100.687</v>
      </c>
      <c r="I66" t="s">
        <v>392</v>
      </c>
    </row>
    <row r="67" spans="1:9" x14ac:dyDescent="0.3">
      <c r="A67" t="s">
        <v>59</v>
      </c>
      <c r="B67">
        <v>0.76</v>
      </c>
      <c r="C67">
        <v>86.852999999999994</v>
      </c>
      <c r="D67">
        <v>0</v>
      </c>
      <c r="E67">
        <v>0</v>
      </c>
      <c r="F67">
        <v>12.944000000000001</v>
      </c>
      <c r="G67">
        <v>0</v>
      </c>
      <c r="H67">
        <v>100.557</v>
      </c>
      <c r="I67" t="s">
        <v>393</v>
      </c>
    </row>
    <row r="68" spans="1:9" x14ac:dyDescent="0.3">
      <c r="A68" t="s">
        <v>59</v>
      </c>
      <c r="B68">
        <v>0.26600000000000001</v>
      </c>
      <c r="C68">
        <v>85.832999999999998</v>
      </c>
      <c r="D68">
        <v>0</v>
      </c>
      <c r="E68">
        <v>0</v>
      </c>
      <c r="F68">
        <v>13.557</v>
      </c>
      <c r="G68">
        <v>0</v>
      </c>
      <c r="H68">
        <v>99.656000000000006</v>
      </c>
      <c r="I68" t="s">
        <v>394</v>
      </c>
    </row>
    <row r="69" spans="1:9" x14ac:dyDescent="0.3">
      <c r="A69" t="s">
        <v>59</v>
      </c>
      <c r="B69">
        <v>1.097</v>
      </c>
      <c r="C69">
        <v>86.704999999999998</v>
      </c>
      <c r="D69">
        <v>0</v>
      </c>
      <c r="E69">
        <v>0</v>
      </c>
      <c r="F69">
        <v>13.195</v>
      </c>
      <c r="G69">
        <v>0</v>
      </c>
      <c r="H69">
        <v>100.997</v>
      </c>
      <c r="I69" t="s">
        <v>395</v>
      </c>
    </row>
    <row r="70" spans="1:9" x14ac:dyDescent="0.3">
      <c r="A70" t="s">
        <v>59</v>
      </c>
      <c r="B70">
        <v>1.26</v>
      </c>
      <c r="C70">
        <v>86.129000000000005</v>
      </c>
      <c r="D70">
        <v>0.14799999999999999</v>
      </c>
      <c r="E70">
        <v>0.128</v>
      </c>
      <c r="F70">
        <v>12.294</v>
      </c>
      <c r="G70">
        <v>0.11600000000000001</v>
      </c>
      <c r="H70">
        <v>100.075</v>
      </c>
      <c r="I70" t="s">
        <v>396</v>
      </c>
    </row>
    <row r="71" spans="1:9" x14ac:dyDescent="0.3">
      <c r="A71" t="s">
        <v>59</v>
      </c>
      <c r="B71">
        <v>1.137</v>
      </c>
      <c r="C71">
        <v>84.061000000000007</v>
      </c>
      <c r="D71">
        <v>0.14199999999999999</v>
      </c>
      <c r="E71">
        <v>0.26900000000000002</v>
      </c>
      <c r="F71">
        <v>13.173999999999999</v>
      </c>
      <c r="G71">
        <v>0</v>
      </c>
      <c r="H71">
        <v>98.783000000000001</v>
      </c>
      <c r="I71" t="s">
        <v>397</v>
      </c>
    </row>
    <row r="72" spans="1:9" x14ac:dyDescent="0.3">
      <c r="A72" t="s">
        <v>59</v>
      </c>
      <c r="B72">
        <v>1.284</v>
      </c>
      <c r="C72">
        <v>86.212000000000003</v>
      </c>
      <c r="D72">
        <v>0.14399999999999999</v>
      </c>
      <c r="E72">
        <v>0.13600000000000001</v>
      </c>
      <c r="F72">
        <v>12.722</v>
      </c>
      <c r="G72">
        <v>0.182</v>
      </c>
      <c r="H72">
        <v>100.68</v>
      </c>
      <c r="I72" t="s">
        <v>398</v>
      </c>
    </row>
    <row r="73" spans="1:9" x14ac:dyDescent="0.3">
      <c r="A73" t="s">
        <v>59</v>
      </c>
      <c r="B73">
        <v>1.3939999999999999</v>
      </c>
      <c r="C73">
        <v>82.521000000000001</v>
      </c>
      <c r="D73">
        <v>0.219</v>
      </c>
      <c r="E73">
        <v>0.32800000000000001</v>
      </c>
      <c r="F73">
        <v>13.157999999999999</v>
      </c>
      <c r="G73">
        <v>8.6999999999999994E-2</v>
      </c>
      <c r="H73">
        <v>97.706999999999994</v>
      </c>
      <c r="I73" t="s">
        <v>399</v>
      </c>
    </row>
    <row r="74" spans="1:9" x14ac:dyDescent="0.3">
      <c r="A74" t="s">
        <v>59</v>
      </c>
      <c r="B74">
        <v>1.0780000000000001</v>
      </c>
      <c r="C74">
        <v>84.460999999999999</v>
      </c>
      <c r="D74">
        <v>0.16800000000000001</v>
      </c>
      <c r="E74">
        <v>0.112</v>
      </c>
      <c r="F74">
        <v>13.045</v>
      </c>
      <c r="G74">
        <v>0.247</v>
      </c>
      <c r="H74">
        <v>99.111000000000004</v>
      </c>
      <c r="I74" t="s">
        <v>400</v>
      </c>
    </row>
    <row r="75" spans="1:9" x14ac:dyDescent="0.3">
      <c r="A75" t="s">
        <v>59</v>
      </c>
      <c r="B75">
        <v>1.2869999999999999</v>
      </c>
      <c r="C75">
        <v>84.177999999999997</v>
      </c>
      <c r="D75">
        <v>0.224</v>
      </c>
      <c r="E75">
        <v>0.21</v>
      </c>
      <c r="F75">
        <v>13.215</v>
      </c>
      <c r="G75">
        <v>6.3E-2</v>
      </c>
      <c r="H75">
        <v>99.177000000000007</v>
      </c>
      <c r="I75" t="s">
        <v>401</v>
      </c>
    </row>
    <row r="76" spans="1:9" x14ac:dyDescent="0.3">
      <c r="A76" t="s">
        <v>59</v>
      </c>
      <c r="B76">
        <v>1.353</v>
      </c>
      <c r="C76">
        <v>85.492000000000004</v>
      </c>
      <c r="D76">
        <v>4.2000000000000003E-2</v>
      </c>
      <c r="E76">
        <v>0</v>
      </c>
      <c r="F76">
        <v>13.016</v>
      </c>
      <c r="G76">
        <v>0</v>
      </c>
      <c r="H76">
        <v>99.903000000000006</v>
      </c>
      <c r="I76" t="s">
        <v>402</v>
      </c>
    </row>
    <row r="77" spans="1:9" x14ac:dyDescent="0.3">
      <c r="A77" t="s">
        <v>59</v>
      </c>
      <c r="B77">
        <v>1.4630000000000001</v>
      </c>
      <c r="C77">
        <v>85.822000000000003</v>
      </c>
      <c r="D77">
        <v>5.6000000000000001E-2</v>
      </c>
      <c r="E77">
        <v>0</v>
      </c>
      <c r="F77">
        <v>12.381</v>
      </c>
      <c r="G77">
        <v>0</v>
      </c>
      <c r="H77">
        <v>99.721999999999994</v>
      </c>
      <c r="I77" t="s">
        <v>403</v>
      </c>
    </row>
    <row r="78" spans="1:9" x14ac:dyDescent="0.3">
      <c r="A78" t="s">
        <v>59</v>
      </c>
      <c r="B78">
        <v>1.4810000000000001</v>
      </c>
      <c r="C78">
        <v>86.540999999999997</v>
      </c>
      <c r="D78">
        <v>6.4000000000000001E-2</v>
      </c>
      <c r="E78">
        <v>0</v>
      </c>
      <c r="F78">
        <v>12.891</v>
      </c>
      <c r="G78">
        <v>0</v>
      </c>
      <c r="H78">
        <v>100.977</v>
      </c>
      <c r="I78" t="s">
        <v>404</v>
      </c>
    </row>
    <row r="79" spans="1:9" x14ac:dyDescent="0.3">
      <c r="A79" t="s">
        <v>59</v>
      </c>
      <c r="B79">
        <v>1.458</v>
      </c>
      <c r="C79">
        <v>84.915000000000006</v>
      </c>
      <c r="D79">
        <v>4.1000000000000002E-2</v>
      </c>
      <c r="E79">
        <v>0</v>
      </c>
      <c r="F79">
        <v>12.818</v>
      </c>
      <c r="G79">
        <v>0</v>
      </c>
      <c r="H79">
        <v>99.231999999999999</v>
      </c>
      <c r="I79" t="s">
        <v>405</v>
      </c>
    </row>
    <row r="80" spans="1:9" x14ac:dyDescent="0.3">
      <c r="A80" t="s">
        <v>59</v>
      </c>
      <c r="B80">
        <v>1.37</v>
      </c>
      <c r="C80">
        <v>84.296000000000006</v>
      </c>
      <c r="D80">
        <v>6.7000000000000004E-2</v>
      </c>
      <c r="E80">
        <v>0</v>
      </c>
      <c r="F80">
        <v>12.907999999999999</v>
      </c>
      <c r="G80">
        <v>0</v>
      </c>
      <c r="H80">
        <v>98.641000000000005</v>
      </c>
      <c r="I80" t="s">
        <v>406</v>
      </c>
    </row>
    <row r="81" spans="1:9" x14ac:dyDescent="0.3">
      <c r="A81" t="s">
        <v>59</v>
      </c>
      <c r="B81">
        <v>1.3560000000000001</v>
      </c>
      <c r="C81">
        <v>84.293999999999997</v>
      </c>
      <c r="D81">
        <v>0.20699999999999999</v>
      </c>
      <c r="E81">
        <v>0</v>
      </c>
      <c r="F81">
        <v>12.723000000000001</v>
      </c>
      <c r="G81">
        <v>0.14099999999999999</v>
      </c>
      <c r="H81">
        <v>98.721000000000004</v>
      </c>
      <c r="I81" t="s">
        <v>407</v>
      </c>
    </row>
    <row r="82" spans="1:9" x14ac:dyDescent="0.3">
      <c r="A82" t="s">
        <v>59</v>
      </c>
      <c r="B82">
        <v>1.5780000000000001</v>
      </c>
      <c r="C82">
        <v>87.253</v>
      </c>
      <c r="D82">
        <v>2.9000000000000001E-2</v>
      </c>
      <c r="E82">
        <v>4.0000000000000001E-3</v>
      </c>
      <c r="F82">
        <v>12.747</v>
      </c>
      <c r="G82">
        <v>0</v>
      </c>
      <c r="H82">
        <v>101.611</v>
      </c>
      <c r="I82" t="s">
        <v>408</v>
      </c>
    </row>
    <row r="83" spans="1:9" x14ac:dyDescent="0.3">
      <c r="A83" t="s">
        <v>59</v>
      </c>
      <c r="B83">
        <v>1.4910000000000001</v>
      </c>
      <c r="C83">
        <v>85.257000000000005</v>
      </c>
      <c r="D83">
        <v>5.0999999999999997E-2</v>
      </c>
      <c r="E83">
        <v>1.9E-2</v>
      </c>
      <c r="F83">
        <v>13.112</v>
      </c>
      <c r="G83">
        <v>0</v>
      </c>
      <c r="H83">
        <v>99.93</v>
      </c>
      <c r="I83" t="s">
        <v>409</v>
      </c>
    </row>
    <row r="84" spans="1:9" x14ac:dyDescent="0.3">
      <c r="A84" t="s">
        <v>59</v>
      </c>
      <c r="B84">
        <v>1.397</v>
      </c>
      <c r="C84">
        <v>85.691999999999993</v>
      </c>
      <c r="D84">
        <v>4.4999999999999998E-2</v>
      </c>
      <c r="E84">
        <v>6.6000000000000003E-2</v>
      </c>
      <c r="F84">
        <v>13.087</v>
      </c>
      <c r="G84">
        <v>0</v>
      </c>
      <c r="H84">
        <v>100.28700000000001</v>
      </c>
      <c r="I84" t="s">
        <v>410</v>
      </c>
    </row>
    <row r="85" spans="1:9" x14ac:dyDescent="0.3">
      <c r="A85" t="s">
        <v>59</v>
      </c>
      <c r="B85">
        <v>1.4159999999999999</v>
      </c>
      <c r="C85">
        <v>86.009</v>
      </c>
      <c r="D85">
        <v>6.5000000000000002E-2</v>
      </c>
      <c r="E85">
        <v>0</v>
      </c>
      <c r="F85">
        <v>12.724</v>
      </c>
      <c r="G85">
        <v>0</v>
      </c>
      <c r="H85">
        <v>100.214</v>
      </c>
      <c r="I85" t="s">
        <v>411</v>
      </c>
    </row>
    <row r="86" spans="1:9" x14ac:dyDescent="0.3">
      <c r="A86" t="s">
        <v>59</v>
      </c>
      <c r="B86">
        <v>1.4359999999999999</v>
      </c>
      <c r="C86">
        <v>82.787999999999997</v>
      </c>
      <c r="D86">
        <v>1.9E-2</v>
      </c>
      <c r="E86">
        <v>0</v>
      </c>
      <c r="F86">
        <v>13.037000000000001</v>
      </c>
      <c r="G86">
        <v>0</v>
      </c>
      <c r="H86">
        <v>97.28</v>
      </c>
      <c r="I86" t="s">
        <v>412</v>
      </c>
    </row>
    <row r="87" spans="1:9" x14ac:dyDescent="0.3">
      <c r="A87" t="s">
        <v>59</v>
      </c>
      <c r="B87">
        <v>0.17199999999999999</v>
      </c>
      <c r="C87">
        <v>86.120999999999995</v>
      </c>
      <c r="D87">
        <v>0</v>
      </c>
      <c r="E87">
        <v>0</v>
      </c>
      <c r="F87">
        <v>13.654</v>
      </c>
      <c r="G87">
        <v>0</v>
      </c>
      <c r="H87">
        <v>99.947000000000003</v>
      </c>
      <c r="I87" t="s">
        <v>413</v>
      </c>
    </row>
    <row r="88" spans="1:9" x14ac:dyDescent="0.3">
      <c r="A88" t="s">
        <v>59</v>
      </c>
      <c r="B88">
        <v>0.30099999999999999</v>
      </c>
      <c r="C88">
        <v>87.543000000000006</v>
      </c>
      <c r="D88">
        <v>2E-3</v>
      </c>
      <c r="E88">
        <v>0.03</v>
      </c>
      <c r="F88">
        <v>13.545</v>
      </c>
      <c r="G88">
        <v>0</v>
      </c>
      <c r="H88">
        <v>101.42100000000001</v>
      </c>
      <c r="I88" t="s">
        <v>414</v>
      </c>
    </row>
    <row r="89" spans="1:9" x14ac:dyDescent="0.3">
      <c r="A89" t="s">
        <v>59</v>
      </c>
      <c r="B89">
        <v>0.218</v>
      </c>
      <c r="C89">
        <v>87.001000000000005</v>
      </c>
      <c r="D89">
        <v>0</v>
      </c>
      <c r="E89">
        <v>5.6000000000000001E-2</v>
      </c>
      <c r="F89">
        <v>13.476000000000001</v>
      </c>
      <c r="G89">
        <v>0</v>
      </c>
      <c r="H89">
        <v>100.751</v>
      </c>
      <c r="I89" t="s">
        <v>415</v>
      </c>
    </row>
    <row r="90" spans="1:9" x14ac:dyDescent="0.3">
      <c r="A90" t="s">
        <v>59</v>
      </c>
      <c r="B90">
        <v>0.22600000000000001</v>
      </c>
      <c r="C90">
        <v>84.641999999999996</v>
      </c>
      <c r="D90">
        <v>0</v>
      </c>
      <c r="E90">
        <v>0</v>
      </c>
      <c r="F90">
        <v>13.526999999999999</v>
      </c>
      <c r="G90">
        <v>0</v>
      </c>
      <c r="H90">
        <v>98.394999999999996</v>
      </c>
      <c r="I90" t="s">
        <v>416</v>
      </c>
    </row>
    <row r="91" spans="1:9" x14ac:dyDescent="0.3">
      <c r="A91" t="s">
        <v>59</v>
      </c>
      <c r="B91">
        <v>0.23100000000000001</v>
      </c>
      <c r="C91">
        <v>86.174000000000007</v>
      </c>
      <c r="D91">
        <v>0</v>
      </c>
      <c r="E91">
        <v>0</v>
      </c>
      <c r="F91">
        <v>13.760999999999999</v>
      </c>
      <c r="G91">
        <v>0</v>
      </c>
      <c r="H91">
        <v>100.166</v>
      </c>
      <c r="I91" t="s">
        <v>417</v>
      </c>
    </row>
    <row r="92" spans="1:9" x14ac:dyDescent="0.3">
      <c r="A92" t="s">
        <v>59</v>
      </c>
      <c r="B92">
        <v>0.189</v>
      </c>
      <c r="C92">
        <v>87.403000000000006</v>
      </c>
      <c r="D92">
        <v>0</v>
      </c>
      <c r="E92">
        <v>2E-3</v>
      </c>
      <c r="F92">
        <v>13.478</v>
      </c>
      <c r="G92">
        <v>0</v>
      </c>
      <c r="H92">
        <v>101.072</v>
      </c>
      <c r="I92" t="s">
        <v>418</v>
      </c>
    </row>
    <row r="93" spans="1:9" x14ac:dyDescent="0.3">
      <c r="A93" t="s">
        <v>59</v>
      </c>
      <c r="B93">
        <v>0.22900000000000001</v>
      </c>
      <c r="C93">
        <v>87.016000000000005</v>
      </c>
      <c r="D93">
        <v>0</v>
      </c>
      <c r="E93">
        <v>4.0000000000000001E-3</v>
      </c>
      <c r="F93">
        <v>13.077</v>
      </c>
      <c r="G93">
        <v>0</v>
      </c>
      <c r="H93">
        <v>100.32599999999999</v>
      </c>
      <c r="I93" t="s">
        <v>419</v>
      </c>
    </row>
    <row r="94" spans="1:9" x14ac:dyDescent="0.3">
      <c r="A94" t="s">
        <v>59</v>
      </c>
      <c r="B94">
        <v>0.18099999999999999</v>
      </c>
      <c r="C94">
        <v>87.614999999999995</v>
      </c>
      <c r="D94">
        <v>3.1E-2</v>
      </c>
      <c r="E94">
        <v>2E-3</v>
      </c>
      <c r="F94">
        <v>13.372</v>
      </c>
      <c r="G94">
        <v>0</v>
      </c>
      <c r="H94">
        <v>101.20099999999999</v>
      </c>
      <c r="I94" t="s">
        <v>420</v>
      </c>
    </row>
    <row r="95" spans="1:9" x14ac:dyDescent="0.3">
      <c r="A95" t="s">
        <v>59</v>
      </c>
      <c r="B95">
        <v>0.23599999999999999</v>
      </c>
      <c r="C95">
        <v>87.099000000000004</v>
      </c>
      <c r="D95">
        <v>3.0000000000000001E-3</v>
      </c>
      <c r="E95">
        <v>0</v>
      </c>
      <c r="F95">
        <v>13.680999999999999</v>
      </c>
      <c r="G95">
        <v>0</v>
      </c>
      <c r="H95">
        <v>101.01900000000001</v>
      </c>
      <c r="I95" t="s">
        <v>421</v>
      </c>
    </row>
    <row r="96" spans="1:9" x14ac:dyDescent="0.3">
      <c r="A96" t="s">
        <v>59</v>
      </c>
      <c r="B96">
        <v>0.30299999999999999</v>
      </c>
      <c r="C96">
        <v>84.853999999999999</v>
      </c>
      <c r="D96">
        <v>4.0000000000000001E-3</v>
      </c>
      <c r="E96">
        <v>0</v>
      </c>
      <c r="F96">
        <v>13.430999999999999</v>
      </c>
      <c r="G96">
        <v>0</v>
      </c>
      <c r="H96">
        <v>98.591999999999999</v>
      </c>
      <c r="I96" t="s">
        <v>422</v>
      </c>
    </row>
    <row r="97" spans="1:9" x14ac:dyDescent="0.3">
      <c r="A97" t="s">
        <v>59</v>
      </c>
      <c r="B97">
        <v>0.23</v>
      </c>
      <c r="C97">
        <v>88.19</v>
      </c>
      <c r="D97">
        <v>0</v>
      </c>
      <c r="E97">
        <v>0</v>
      </c>
      <c r="F97">
        <v>12.487</v>
      </c>
      <c r="G97">
        <v>0</v>
      </c>
      <c r="H97">
        <v>100.907</v>
      </c>
      <c r="I97" t="s">
        <v>423</v>
      </c>
    </row>
    <row r="98" spans="1:9" x14ac:dyDescent="0.3">
      <c r="A98" t="s">
        <v>38</v>
      </c>
      <c r="B98">
        <v>0.214</v>
      </c>
      <c r="C98">
        <v>81.138000000000005</v>
      </c>
      <c r="D98">
        <v>0.55900000000000005</v>
      </c>
      <c r="E98">
        <v>0.93200000000000005</v>
      </c>
      <c r="F98">
        <v>13.766</v>
      </c>
      <c r="G98">
        <v>0.44400000000000001</v>
      </c>
      <c r="H98">
        <v>97.052999999999997</v>
      </c>
      <c r="I98" t="s">
        <v>424</v>
      </c>
    </row>
    <row r="99" spans="1:9" x14ac:dyDescent="0.3">
      <c r="A99" t="s">
        <v>38</v>
      </c>
      <c r="B99">
        <v>1.018</v>
      </c>
      <c r="C99">
        <v>73.194999999999993</v>
      </c>
      <c r="D99">
        <v>3.3000000000000002E-2</v>
      </c>
      <c r="E99">
        <v>3.7999999999999999E-2</v>
      </c>
      <c r="F99">
        <v>17.27</v>
      </c>
      <c r="G99">
        <v>0</v>
      </c>
      <c r="H99">
        <v>91.554000000000002</v>
      </c>
      <c r="I99" t="s">
        <v>425</v>
      </c>
    </row>
    <row r="100" spans="1:9" x14ac:dyDescent="0.3">
      <c r="A100" t="s">
        <v>59</v>
      </c>
      <c r="B100">
        <v>1.127</v>
      </c>
      <c r="C100">
        <v>84.319000000000003</v>
      </c>
      <c r="D100">
        <v>0.39100000000000001</v>
      </c>
      <c r="E100">
        <v>0</v>
      </c>
      <c r="F100">
        <v>13.098000000000001</v>
      </c>
      <c r="G100">
        <v>0.24</v>
      </c>
      <c r="H100">
        <v>99.174999999999997</v>
      </c>
      <c r="I100" t="s">
        <v>426</v>
      </c>
    </row>
    <row r="101" spans="1:9" x14ac:dyDescent="0.3">
      <c r="A101" t="s">
        <v>59</v>
      </c>
      <c r="B101">
        <v>0.95699999999999996</v>
      </c>
      <c r="C101">
        <v>85.07</v>
      </c>
      <c r="D101">
        <v>0.35899999999999999</v>
      </c>
      <c r="E101">
        <v>1.9E-2</v>
      </c>
      <c r="F101">
        <v>13.233000000000001</v>
      </c>
      <c r="G101">
        <v>0.19600000000000001</v>
      </c>
      <c r="H101">
        <v>99.834000000000003</v>
      </c>
      <c r="I101" t="s">
        <v>427</v>
      </c>
    </row>
    <row r="102" spans="1:9" x14ac:dyDescent="0.3">
      <c r="A102" t="s">
        <v>59</v>
      </c>
      <c r="B102">
        <v>0.91400000000000003</v>
      </c>
      <c r="C102">
        <v>85.986999999999995</v>
      </c>
      <c r="D102">
        <v>0.35299999999999998</v>
      </c>
      <c r="E102">
        <v>4.0000000000000001E-3</v>
      </c>
      <c r="F102">
        <v>13.054</v>
      </c>
      <c r="G102">
        <v>0.185</v>
      </c>
      <c r="H102">
        <v>100.497</v>
      </c>
      <c r="I102" t="s">
        <v>428</v>
      </c>
    </row>
    <row r="103" spans="1:9" x14ac:dyDescent="0.3">
      <c r="A103" t="s">
        <v>59</v>
      </c>
      <c r="B103">
        <v>0.82499999999999996</v>
      </c>
      <c r="C103">
        <v>84.950999999999993</v>
      </c>
      <c r="D103">
        <v>0.433</v>
      </c>
      <c r="E103">
        <v>2.1999999999999999E-2</v>
      </c>
      <c r="F103">
        <v>13.186999999999999</v>
      </c>
      <c r="G103">
        <v>0.27600000000000002</v>
      </c>
      <c r="H103">
        <v>99.694000000000003</v>
      </c>
      <c r="I103" t="s">
        <v>429</v>
      </c>
    </row>
    <row r="104" spans="1:9" x14ac:dyDescent="0.3">
      <c r="A104" t="s">
        <v>59</v>
      </c>
      <c r="B104">
        <v>0.79200000000000004</v>
      </c>
      <c r="C104">
        <v>85.239000000000004</v>
      </c>
      <c r="D104">
        <v>0.42</v>
      </c>
      <c r="E104">
        <v>8.0000000000000002E-3</v>
      </c>
      <c r="F104">
        <v>13.055</v>
      </c>
      <c r="G104">
        <v>0.245</v>
      </c>
      <c r="H104">
        <v>99.759</v>
      </c>
      <c r="I104" t="s">
        <v>430</v>
      </c>
    </row>
    <row r="105" spans="1:9" x14ac:dyDescent="0.3">
      <c r="A105" t="s">
        <v>59</v>
      </c>
      <c r="B105">
        <v>0.85199999999999998</v>
      </c>
      <c r="C105">
        <v>85.786000000000001</v>
      </c>
      <c r="D105">
        <v>0.38100000000000001</v>
      </c>
      <c r="E105">
        <v>0</v>
      </c>
      <c r="F105">
        <v>13.452999999999999</v>
      </c>
      <c r="G105">
        <v>0.23499999999999999</v>
      </c>
      <c r="H105">
        <v>100.70699999999999</v>
      </c>
      <c r="I105" t="s">
        <v>431</v>
      </c>
    </row>
    <row r="106" spans="1:9" x14ac:dyDescent="0.3">
      <c r="A106" t="s">
        <v>59</v>
      </c>
      <c r="B106">
        <v>0.85</v>
      </c>
      <c r="C106">
        <v>86.144000000000005</v>
      </c>
      <c r="D106">
        <v>0.20200000000000001</v>
      </c>
      <c r="E106">
        <v>0</v>
      </c>
      <c r="F106">
        <v>13.321999999999999</v>
      </c>
      <c r="G106">
        <v>9.2999999999999999E-2</v>
      </c>
      <c r="H106">
        <v>100.611</v>
      </c>
      <c r="I106" t="s">
        <v>432</v>
      </c>
    </row>
    <row r="107" spans="1:9" x14ac:dyDescent="0.3">
      <c r="A107" t="s">
        <v>59</v>
      </c>
      <c r="B107">
        <v>1.044</v>
      </c>
      <c r="C107">
        <v>85.239000000000004</v>
      </c>
      <c r="D107">
        <v>0.312</v>
      </c>
      <c r="E107">
        <v>1.7999999999999999E-2</v>
      </c>
      <c r="F107">
        <v>12.503</v>
      </c>
      <c r="G107">
        <v>0.113</v>
      </c>
      <c r="H107">
        <v>99.228999999999999</v>
      </c>
      <c r="I107" t="s">
        <v>433</v>
      </c>
    </row>
    <row r="108" spans="1:9" x14ac:dyDescent="0.3">
      <c r="A108" t="s">
        <v>236</v>
      </c>
      <c r="B108">
        <v>0.307</v>
      </c>
      <c r="C108">
        <v>84.649000000000001</v>
      </c>
      <c r="D108">
        <v>0.34399999999999997</v>
      </c>
      <c r="E108">
        <v>2E-3</v>
      </c>
      <c r="F108">
        <v>12.898</v>
      </c>
      <c r="G108">
        <v>0.22900000000000001</v>
      </c>
      <c r="H108">
        <v>98.429000000000002</v>
      </c>
      <c r="I108" t="s">
        <v>434</v>
      </c>
    </row>
    <row r="109" spans="1:9" x14ac:dyDescent="0.3">
      <c r="A109" t="s">
        <v>236</v>
      </c>
      <c r="B109">
        <v>0.107</v>
      </c>
      <c r="C109">
        <v>84.388999999999996</v>
      </c>
      <c r="D109">
        <v>0.39400000000000002</v>
      </c>
      <c r="E109">
        <v>0</v>
      </c>
      <c r="F109">
        <v>13.24</v>
      </c>
      <c r="G109">
        <v>0.29499999999999998</v>
      </c>
      <c r="H109">
        <v>98.424999999999997</v>
      </c>
      <c r="I109" t="s">
        <v>435</v>
      </c>
    </row>
    <row r="110" spans="1:9" x14ac:dyDescent="0.3">
      <c r="A110" t="s">
        <v>236</v>
      </c>
      <c r="B110">
        <v>0.186</v>
      </c>
      <c r="C110">
        <v>84.3</v>
      </c>
      <c r="D110">
        <v>0.36899999999999999</v>
      </c>
      <c r="E110">
        <v>0</v>
      </c>
      <c r="F110">
        <v>13.609</v>
      </c>
      <c r="G110">
        <v>0.218</v>
      </c>
      <c r="H110">
        <v>98.682000000000002</v>
      </c>
      <c r="I110" t="s">
        <v>436</v>
      </c>
    </row>
    <row r="111" spans="1:9" x14ac:dyDescent="0.3">
      <c r="A111" t="s">
        <v>236</v>
      </c>
      <c r="B111">
        <v>0.38400000000000001</v>
      </c>
      <c r="C111">
        <v>86.638000000000005</v>
      </c>
      <c r="D111">
        <v>0.36</v>
      </c>
      <c r="E111">
        <v>2.9000000000000001E-2</v>
      </c>
      <c r="F111">
        <v>13.504</v>
      </c>
      <c r="G111">
        <v>0.16200000000000001</v>
      </c>
      <c r="H111">
        <v>101.077</v>
      </c>
      <c r="I111" t="s">
        <v>437</v>
      </c>
    </row>
    <row r="112" spans="1:9" x14ac:dyDescent="0.3">
      <c r="A112" t="s">
        <v>236</v>
      </c>
      <c r="B112">
        <v>0.27800000000000002</v>
      </c>
      <c r="C112">
        <v>84.683000000000007</v>
      </c>
      <c r="D112">
        <v>0.36899999999999999</v>
      </c>
      <c r="E112">
        <v>0</v>
      </c>
      <c r="F112">
        <v>13.266</v>
      </c>
      <c r="G112">
        <v>0.22</v>
      </c>
      <c r="H112">
        <v>98.816000000000003</v>
      </c>
      <c r="I112" t="s">
        <v>438</v>
      </c>
    </row>
    <row r="113" spans="1:9" x14ac:dyDescent="0.3">
      <c r="A113" t="s">
        <v>236</v>
      </c>
      <c r="B113">
        <v>5.8999999999999997E-2</v>
      </c>
      <c r="C113">
        <v>84.328000000000003</v>
      </c>
      <c r="D113">
        <v>0.28899999999999998</v>
      </c>
      <c r="E113">
        <v>0</v>
      </c>
      <c r="F113">
        <v>13.673999999999999</v>
      </c>
      <c r="G113">
        <v>2.5000000000000001E-2</v>
      </c>
      <c r="H113">
        <v>98.375</v>
      </c>
      <c r="I113" t="s">
        <v>439</v>
      </c>
    </row>
    <row r="114" spans="1:9" x14ac:dyDescent="0.3">
      <c r="A114" t="s">
        <v>236</v>
      </c>
      <c r="B114">
        <v>3.5000000000000003E-2</v>
      </c>
      <c r="C114">
        <v>85.046999999999997</v>
      </c>
      <c r="D114">
        <v>0.25</v>
      </c>
      <c r="E114">
        <v>0</v>
      </c>
      <c r="F114">
        <v>13.241</v>
      </c>
      <c r="G114">
        <v>7.3999999999999996E-2</v>
      </c>
      <c r="H114">
        <v>98.647000000000006</v>
      </c>
      <c r="I114" t="s">
        <v>440</v>
      </c>
    </row>
    <row r="115" spans="1:9" x14ac:dyDescent="0.3">
      <c r="A115" t="s">
        <v>236</v>
      </c>
      <c r="B115">
        <v>7.6999999999999999E-2</v>
      </c>
      <c r="C115">
        <v>84.411000000000001</v>
      </c>
      <c r="D115">
        <v>0.36699999999999999</v>
      </c>
      <c r="E115">
        <v>0</v>
      </c>
      <c r="F115">
        <v>12.968</v>
      </c>
      <c r="G115">
        <v>0.151</v>
      </c>
      <c r="H115">
        <v>97.974000000000004</v>
      </c>
      <c r="I115" t="s">
        <v>441</v>
      </c>
    </row>
    <row r="116" spans="1:9" x14ac:dyDescent="0.3">
      <c r="A116" t="s">
        <v>236</v>
      </c>
      <c r="B116">
        <v>0.13300000000000001</v>
      </c>
      <c r="C116">
        <v>84.566999999999993</v>
      </c>
      <c r="D116">
        <v>0.34200000000000003</v>
      </c>
      <c r="E116">
        <v>0</v>
      </c>
      <c r="F116">
        <v>13.444000000000001</v>
      </c>
      <c r="G116">
        <v>0.23400000000000001</v>
      </c>
      <c r="H116">
        <v>98.72</v>
      </c>
      <c r="I116" t="s">
        <v>442</v>
      </c>
    </row>
    <row r="117" spans="1:9" x14ac:dyDescent="0.3">
      <c r="A117" t="s">
        <v>236</v>
      </c>
      <c r="B117">
        <v>8.6999999999999994E-2</v>
      </c>
      <c r="C117">
        <v>84.408000000000001</v>
      </c>
      <c r="D117">
        <v>0.38400000000000001</v>
      </c>
      <c r="E117">
        <v>0</v>
      </c>
      <c r="F117">
        <v>13.547000000000001</v>
      </c>
      <c r="G117">
        <v>0.17100000000000001</v>
      </c>
      <c r="H117">
        <v>98.596999999999994</v>
      </c>
      <c r="I117" t="s">
        <v>443</v>
      </c>
    </row>
    <row r="118" spans="1:9" x14ac:dyDescent="0.3">
      <c r="A118" t="s">
        <v>236</v>
      </c>
      <c r="B118">
        <v>6.6000000000000003E-2</v>
      </c>
      <c r="C118">
        <v>86.346999999999994</v>
      </c>
      <c r="D118">
        <v>0.372</v>
      </c>
      <c r="E118">
        <v>0</v>
      </c>
      <c r="F118">
        <v>13.391</v>
      </c>
      <c r="G118">
        <v>0.20399999999999999</v>
      </c>
      <c r="H118">
        <v>100.38</v>
      </c>
      <c r="I118" t="s">
        <v>444</v>
      </c>
    </row>
    <row r="119" spans="1:9" x14ac:dyDescent="0.3">
      <c r="A119" t="s">
        <v>236</v>
      </c>
      <c r="B119">
        <v>0.121</v>
      </c>
      <c r="C119">
        <v>84.561999999999998</v>
      </c>
      <c r="D119">
        <v>0.34300000000000003</v>
      </c>
      <c r="E119">
        <v>0</v>
      </c>
      <c r="F119">
        <v>13.01</v>
      </c>
      <c r="G119">
        <v>0.22600000000000001</v>
      </c>
      <c r="H119">
        <v>98.262</v>
      </c>
      <c r="I119" t="s">
        <v>445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8955B-6445-47F3-82FB-039368DE6C03}">
  <dimension ref="A1:M108"/>
  <sheetViews>
    <sheetView workbookViewId="0">
      <selection activeCell="M1" sqref="M1"/>
    </sheetView>
  </sheetViews>
  <sheetFormatPr defaultRowHeight="14.4" x14ac:dyDescent="0.3"/>
  <cols>
    <col min="13" max="13" width="20.44140625" bestFit="1" customWidth="1"/>
  </cols>
  <sheetData>
    <row r="1" spans="1:13" x14ac:dyDescent="0.3">
      <c r="A1" t="s">
        <v>121</v>
      </c>
      <c r="B1" t="s">
        <v>122</v>
      </c>
      <c r="C1" t="s">
        <v>5</v>
      </c>
      <c r="D1" t="s">
        <v>98</v>
      </c>
      <c r="E1" t="s">
        <v>123</v>
      </c>
      <c r="F1" t="s">
        <v>100</v>
      </c>
      <c r="G1" t="s">
        <v>101</v>
      </c>
      <c r="H1" t="s">
        <v>99</v>
      </c>
      <c r="I1" t="s">
        <v>124</v>
      </c>
      <c r="J1" t="s">
        <v>4</v>
      </c>
      <c r="K1" t="s">
        <v>125</v>
      </c>
      <c r="L1" t="s">
        <v>9</v>
      </c>
      <c r="M1" s="1" t="s">
        <v>580</v>
      </c>
    </row>
    <row r="2" spans="1:13" x14ac:dyDescent="0.3">
      <c r="A2" s="1" t="s">
        <v>59</v>
      </c>
      <c r="B2" s="1">
        <v>0</v>
      </c>
      <c r="C2" s="1">
        <v>35.700000000000003</v>
      </c>
      <c r="D2" s="1">
        <v>0.01</v>
      </c>
      <c r="E2" s="1">
        <v>0</v>
      </c>
      <c r="F2" s="1">
        <v>7.0000000000000001E-3</v>
      </c>
      <c r="G2" s="1">
        <v>2.089</v>
      </c>
      <c r="H2" s="1">
        <v>0</v>
      </c>
      <c r="I2" s="1">
        <v>47.731999999999999</v>
      </c>
      <c r="J2" s="1">
        <v>4.7E-2</v>
      </c>
      <c r="K2" s="1">
        <v>0</v>
      </c>
      <c r="L2" s="1">
        <v>85.584999999999994</v>
      </c>
      <c r="M2" s="1" t="s">
        <v>126</v>
      </c>
    </row>
    <row r="3" spans="1:13" x14ac:dyDescent="0.3">
      <c r="A3" s="1" t="s">
        <v>59</v>
      </c>
      <c r="B3" s="1">
        <v>0</v>
      </c>
      <c r="C3" s="1">
        <v>35.545000000000002</v>
      </c>
      <c r="D3" s="1">
        <v>7.2999999999999995E-2</v>
      </c>
      <c r="E3" s="1">
        <v>0</v>
      </c>
      <c r="F3" s="1">
        <v>2E-3</v>
      </c>
      <c r="G3" s="1">
        <v>1.857</v>
      </c>
      <c r="H3" s="1">
        <v>0</v>
      </c>
      <c r="I3" s="1">
        <v>47.954000000000001</v>
      </c>
      <c r="J3" s="1">
        <v>5.7000000000000002E-2</v>
      </c>
      <c r="K3" s="1">
        <v>0</v>
      </c>
      <c r="L3" s="1">
        <v>85.488</v>
      </c>
      <c r="M3" s="1" t="s">
        <v>127</v>
      </c>
    </row>
    <row r="4" spans="1:13" x14ac:dyDescent="0.3">
      <c r="A4" s="1" t="s">
        <v>59</v>
      </c>
      <c r="B4" s="1">
        <v>8.0000000000000002E-3</v>
      </c>
      <c r="C4" s="1">
        <v>34.002000000000002</v>
      </c>
      <c r="D4" s="1">
        <v>39.906999999999996</v>
      </c>
      <c r="E4" s="1">
        <v>0</v>
      </c>
      <c r="F4" s="1">
        <v>0.01</v>
      </c>
      <c r="G4" s="1">
        <v>20.248999999999999</v>
      </c>
      <c r="H4" s="1">
        <v>0</v>
      </c>
      <c r="I4" s="1">
        <v>4.4749999999999996</v>
      </c>
      <c r="J4" s="1">
        <v>3.0000000000000001E-3</v>
      </c>
      <c r="K4" s="1">
        <v>0.10299999999999999</v>
      </c>
      <c r="L4" s="1">
        <v>98.757000000000005</v>
      </c>
      <c r="M4" s="1" t="s">
        <v>128</v>
      </c>
    </row>
    <row r="5" spans="1:13" x14ac:dyDescent="0.3">
      <c r="A5" s="1" t="s">
        <v>59</v>
      </c>
      <c r="B5" s="1">
        <v>0</v>
      </c>
      <c r="C5" s="1">
        <v>33.648000000000003</v>
      </c>
      <c r="D5" s="1">
        <v>40.131999999999998</v>
      </c>
      <c r="E5" s="1">
        <v>0</v>
      </c>
      <c r="F5" s="1">
        <v>1.4E-2</v>
      </c>
      <c r="G5" s="1">
        <v>21.530999999999999</v>
      </c>
      <c r="H5" s="1">
        <v>0</v>
      </c>
      <c r="I5" s="1">
        <v>3.8340000000000001</v>
      </c>
      <c r="J5" s="1">
        <v>0</v>
      </c>
      <c r="K5" s="1">
        <v>7.6999999999999999E-2</v>
      </c>
      <c r="L5" s="1">
        <v>99.236000000000004</v>
      </c>
      <c r="M5" s="1" t="s">
        <v>129</v>
      </c>
    </row>
    <row r="6" spans="1:13" x14ac:dyDescent="0.3">
      <c r="A6" s="1" t="s">
        <v>59</v>
      </c>
      <c r="B6" s="1">
        <v>0</v>
      </c>
      <c r="C6" s="1">
        <v>33.429000000000002</v>
      </c>
      <c r="D6" s="1">
        <v>40.270000000000003</v>
      </c>
      <c r="E6" s="1">
        <v>0</v>
      </c>
      <c r="F6" s="1">
        <v>0</v>
      </c>
      <c r="G6" s="1">
        <v>20.145</v>
      </c>
      <c r="H6" s="1">
        <v>0</v>
      </c>
      <c r="I6" s="1">
        <v>4.0140000000000002</v>
      </c>
      <c r="J6" s="1">
        <v>0</v>
      </c>
      <c r="K6" s="1">
        <v>9.0999999999999998E-2</v>
      </c>
      <c r="L6" s="1">
        <v>97.948999999999998</v>
      </c>
      <c r="M6" s="1" t="s">
        <v>130</v>
      </c>
    </row>
    <row r="7" spans="1:13" x14ac:dyDescent="0.3">
      <c r="A7" s="1" t="s">
        <v>59</v>
      </c>
      <c r="B7" s="1">
        <v>0</v>
      </c>
      <c r="C7" s="1">
        <v>34.011000000000003</v>
      </c>
      <c r="D7" s="1">
        <v>41.31</v>
      </c>
      <c r="E7" s="1">
        <v>0</v>
      </c>
      <c r="F7" s="1">
        <v>3.0000000000000001E-3</v>
      </c>
      <c r="G7" s="1">
        <v>18.818000000000001</v>
      </c>
      <c r="H7" s="1">
        <v>0</v>
      </c>
      <c r="I7" s="1">
        <v>4.7910000000000004</v>
      </c>
      <c r="J7" s="1">
        <v>0</v>
      </c>
      <c r="K7" s="1">
        <v>9.2999999999999999E-2</v>
      </c>
      <c r="L7" s="1">
        <v>99.025999999999996</v>
      </c>
      <c r="M7" s="1" t="s">
        <v>131</v>
      </c>
    </row>
    <row r="8" spans="1:13" x14ac:dyDescent="0.3">
      <c r="A8" s="1" t="s">
        <v>59</v>
      </c>
      <c r="B8" s="1">
        <v>0</v>
      </c>
      <c r="C8" s="1">
        <v>33.555</v>
      </c>
      <c r="D8" s="1">
        <v>43.247</v>
      </c>
      <c r="E8" s="1">
        <v>0</v>
      </c>
      <c r="F8" s="1">
        <v>8.9999999999999993E-3</v>
      </c>
      <c r="G8" s="1">
        <v>11.83</v>
      </c>
      <c r="H8" s="1">
        <v>0</v>
      </c>
      <c r="I8" s="1">
        <v>8.0250000000000004</v>
      </c>
      <c r="J8" s="1">
        <v>3.5999999999999997E-2</v>
      </c>
      <c r="K8" s="1">
        <v>0.216</v>
      </c>
      <c r="L8" s="1">
        <v>96.918000000000006</v>
      </c>
      <c r="M8" s="1" t="s">
        <v>132</v>
      </c>
    </row>
    <row r="9" spans="1:13" x14ac:dyDescent="0.3">
      <c r="A9" t="s">
        <v>59</v>
      </c>
      <c r="B9">
        <v>0</v>
      </c>
      <c r="C9">
        <v>33.540999999999997</v>
      </c>
      <c r="D9">
        <v>45.548000000000002</v>
      </c>
      <c r="E9">
        <v>0</v>
      </c>
      <c r="F9">
        <v>2E-3</v>
      </c>
      <c r="G9">
        <v>8.59</v>
      </c>
      <c r="H9">
        <v>0</v>
      </c>
      <c r="I9">
        <v>7.3239999999999998</v>
      </c>
      <c r="J9">
        <v>4.569</v>
      </c>
      <c r="K9">
        <v>0.25700000000000001</v>
      </c>
      <c r="L9">
        <v>99.831000000000003</v>
      </c>
      <c r="M9" t="s">
        <v>133</v>
      </c>
    </row>
    <row r="10" spans="1:13" x14ac:dyDescent="0.3">
      <c r="A10" t="s">
        <v>59</v>
      </c>
      <c r="B10">
        <v>0</v>
      </c>
      <c r="C10">
        <v>33.215000000000003</v>
      </c>
      <c r="D10">
        <v>47.881999999999998</v>
      </c>
      <c r="E10">
        <v>0</v>
      </c>
      <c r="F10">
        <v>0</v>
      </c>
      <c r="G10">
        <v>9.0150000000000006</v>
      </c>
      <c r="H10">
        <v>2.3E-2</v>
      </c>
      <c r="I10">
        <v>0.876</v>
      </c>
      <c r="J10">
        <v>7.9640000000000004</v>
      </c>
      <c r="K10">
        <v>0.17399999999999999</v>
      </c>
      <c r="L10">
        <v>99.149000000000001</v>
      </c>
      <c r="M10" t="s">
        <v>134</v>
      </c>
    </row>
    <row r="11" spans="1:13" x14ac:dyDescent="0.3">
      <c r="A11" t="s">
        <v>59</v>
      </c>
      <c r="B11">
        <v>0</v>
      </c>
      <c r="C11">
        <v>33.380000000000003</v>
      </c>
      <c r="D11">
        <v>48.487000000000002</v>
      </c>
      <c r="E11">
        <v>0</v>
      </c>
      <c r="F11">
        <v>2E-3</v>
      </c>
      <c r="G11">
        <v>8.8979999999999997</v>
      </c>
      <c r="H11">
        <v>0</v>
      </c>
      <c r="I11">
        <v>0.125</v>
      </c>
      <c r="J11">
        <v>7.3789999999999996</v>
      </c>
      <c r="K11">
        <v>0.21099999999999999</v>
      </c>
      <c r="L11">
        <v>98.481999999999999</v>
      </c>
      <c r="M11" t="s">
        <v>135</v>
      </c>
    </row>
    <row r="12" spans="1:13" x14ac:dyDescent="0.3">
      <c r="A12" t="s">
        <v>59</v>
      </c>
      <c r="B12">
        <v>1.2999999999999999E-2</v>
      </c>
      <c r="C12">
        <v>32.283000000000001</v>
      </c>
      <c r="D12">
        <v>48.609000000000002</v>
      </c>
      <c r="E12">
        <v>0</v>
      </c>
      <c r="F12">
        <v>3.0000000000000001E-3</v>
      </c>
      <c r="G12">
        <v>9.4689999999999994</v>
      </c>
      <c r="H12">
        <v>0</v>
      </c>
      <c r="I12">
        <v>1.8680000000000001</v>
      </c>
      <c r="J12">
        <v>6.2229999999999999</v>
      </c>
      <c r="K12">
        <v>0.23699999999999999</v>
      </c>
      <c r="L12">
        <v>98.704999999999998</v>
      </c>
      <c r="M12" t="s">
        <v>136</v>
      </c>
    </row>
    <row r="13" spans="1:13" x14ac:dyDescent="0.3">
      <c r="A13" t="s">
        <v>59</v>
      </c>
      <c r="B13">
        <v>0</v>
      </c>
      <c r="C13">
        <v>33.707000000000001</v>
      </c>
      <c r="D13">
        <v>48.850999999999999</v>
      </c>
      <c r="E13">
        <v>0</v>
      </c>
      <c r="F13">
        <v>1E-3</v>
      </c>
      <c r="G13">
        <v>13.893000000000001</v>
      </c>
      <c r="H13">
        <v>0</v>
      </c>
      <c r="I13">
        <v>2.5219999999999998</v>
      </c>
      <c r="J13">
        <v>6.0999999999999999E-2</v>
      </c>
      <c r="K13">
        <v>0.128</v>
      </c>
      <c r="L13">
        <v>99.162999999999997</v>
      </c>
      <c r="M13" t="s">
        <v>137</v>
      </c>
    </row>
    <row r="14" spans="1:13" x14ac:dyDescent="0.3">
      <c r="A14" t="s">
        <v>59</v>
      </c>
      <c r="B14">
        <v>0</v>
      </c>
      <c r="C14">
        <v>32.781999999999996</v>
      </c>
      <c r="D14">
        <v>48.860999999999997</v>
      </c>
      <c r="E14">
        <v>0</v>
      </c>
      <c r="F14">
        <v>0</v>
      </c>
      <c r="G14">
        <v>12.153</v>
      </c>
      <c r="H14">
        <v>0</v>
      </c>
      <c r="I14">
        <v>1.464</v>
      </c>
      <c r="J14">
        <v>3.6890000000000001</v>
      </c>
      <c r="K14">
        <v>0.159</v>
      </c>
      <c r="L14">
        <v>99.108000000000004</v>
      </c>
      <c r="M14" t="s">
        <v>138</v>
      </c>
    </row>
    <row r="15" spans="1:13" x14ac:dyDescent="0.3">
      <c r="A15" t="s">
        <v>59</v>
      </c>
      <c r="B15">
        <v>0</v>
      </c>
      <c r="C15">
        <v>33.308999999999997</v>
      </c>
      <c r="D15">
        <v>48.860999999999997</v>
      </c>
      <c r="E15">
        <v>0</v>
      </c>
      <c r="F15">
        <v>4.0000000000000001E-3</v>
      </c>
      <c r="G15">
        <v>13.657</v>
      </c>
      <c r="H15">
        <v>0</v>
      </c>
      <c r="I15">
        <v>2.4990000000000001</v>
      </c>
      <c r="J15">
        <v>0</v>
      </c>
      <c r="K15">
        <v>9.8000000000000004E-2</v>
      </c>
      <c r="L15">
        <v>98.427999999999997</v>
      </c>
      <c r="M15" t="s">
        <v>139</v>
      </c>
    </row>
    <row r="16" spans="1:13" x14ac:dyDescent="0.3">
      <c r="A16" t="s">
        <v>59</v>
      </c>
      <c r="B16">
        <v>0</v>
      </c>
      <c r="C16">
        <v>33.292999999999999</v>
      </c>
      <c r="D16">
        <v>49.273000000000003</v>
      </c>
      <c r="E16">
        <v>0</v>
      </c>
      <c r="F16">
        <v>0</v>
      </c>
      <c r="G16">
        <v>10.493</v>
      </c>
      <c r="H16">
        <v>0</v>
      </c>
      <c r="I16">
        <v>3.9489999999999998</v>
      </c>
      <c r="J16">
        <v>0</v>
      </c>
      <c r="K16">
        <v>0.153</v>
      </c>
      <c r="L16">
        <v>97.161000000000001</v>
      </c>
      <c r="M16" t="s">
        <v>140</v>
      </c>
    </row>
    <row r="17" spans="1:13" x14ac:dyDescent="0.3">
      <c r="A17" t="s">
        <v>59</v>
      </c>
      <c r="B17">
        <v>2.3E-2</v>
      </c>
      <c r="C17">
        <v>32.930999999999997</v>
      </c>
      <c r="D17">
        <v>49.905999999999999</v>
      </c>
      <c r="E17">
        <v>0</v>
      </c>
      <c r="F17">
        <v>3.0000000000000001E-3</v>
      </c>
      <c r="G17">
        <v>7.1</v>
      </c>
      <c r="H17">
        <v>0</v>
      </c>
      <c r="I17">
        <v>0.41199999999999998</v>
      </c>
      <c r="J17">
        <v>8.5760000000000005</v>
      </c>
      <c r="K17">
        <v>0.17699999999999999</v>
      </c>
      <c r="L17">
        <v>99.128</v>
      </c>
      <c r="M17" t="s">
        <v>141</v>
      </c>
    </row>
    <row r="18" spans="1:13" x14ac:dyDescent="0.3">
      <c r="A18" s="1" t="s">
        <v>236</v>
      </c>
      <c r="B18" s="1">
        <v>0</v>
      </c>
      <c r="C18" s="1">
        <v>32.356999999999999</v>
      </c>
      <c r="D18" s="1">
        <v>50.325000000000003</v>
      </c>
      <c r="E18" s="1">
        <v>0</v>
      </c>
      <c r="F18" s="1">
        <v>0</v>
      </c>
      <c r="G18" s="1">
        <v>7.4790000000000001</v>
      </c>
      <c r="H18" s="1">
        <v>0</v>
      </c>
      <c r="I18" s="1">
        <v>0.32200000000000001</v>
      </c>
      <c r="J18" s="1">
        <v>8.5709999999999997</v>
      </c>
      <c r="K18" s="1">
        <v>0.24299999999999999</v>
      </c>
      <c r="L18" s="1">
        <v>99.296999999999997</v>
      </c>
      <c r="M18" s="1" t="s">
        <v>142</v>
      </c>
    </row>
    <row r="19" spans="1:13" x14ac:dyDescent="0.3">
      <c r="A19" t="s">
        <v>59</v>
      </c>
      <c r="B19">
        <v>0</v>
      </c>
      <c r="C19">
        <v>33.377000000000002</v>
      </c>
      <c r="D19">
        <v>50.665999999999997</v>
      </c>
      <c r="E19">
        <v>0</v>
      </c>
      <c r="F19">
        <v>0</v>
      </c>
      <c r="G19">
        <v>10.91</v>
      </c>
      <c r="H19">
        <v>0</v>
      </c>
      <c r="I19">
        <v>3.8170000000000002</v>
      </c>
      <c r="J19">
        <v>0</v>
      </c>
      <c r="K19">
        <v>0.22</v>
      </c>
      <c r="L19">
        <v>98.99</v>
      </c>
      <c r="M19" t="s">
        <v>143</v>
      </c>
    </row>
    <row r="20" spans="1:13" x14ac:dyDescent="0.3">
      <c r="A20" t="s">
        <v>59</v>
      </c>
      <c r="B20">
        <v>0</v>
      </c>
      <c r="C20">
        <v>33.097000000000001</v>
      </c>
      <c r="D20">
        <v>50.972999999999999</v>
      </c>
      <c r="E20">
        <v>0</v>
      </c>
      <c r="F20">
        <v>1.6E-2</v>
      </c>
      <c r="G20">
        <v>6.2670000000000003</v>
      </c>
      <c r="H20">
        <v>0</v>
      </c>
      <c r="I20">
        <v>7.21</v>
      </c>
      <c r="J20">
        <v>6.0000000000000001E-3</v>
      </c>
      <c r="K20">
        <v>0.28999999999999998</v>
      </c>
      <c r="L20">
        <v>97.858999999999995</v>
      </c>
      <c r="M20" t="s">
        <v>144</v>
      </c>
    </row>
    <row r="21" spans="1:13" x14ac:dyDescent="0.3">
      <c r="A21" t="s">
        <v>59</v>
      </c>
      <c r="B21">
        <v>0</v>
      </c>
      <c r="C21">
        <v>32.981000000000002</v>
      </c>
      <c r="D21">
        <v>51.207999999999998</v>
      </c>
      <c r="E21">
        <v>0</v>
      </c>
      <c r="F21">
        <v>0</v>
      </c>
      <c r="G21">
        <v>6.4429999999999996</v>
      </c>
      <c r="H21">
        <v>0</v>
      </c>
      <c r="I21">
        <v>5.1920000000000002</v>
      </c>
      <c r="J21">
        <v>1.458</v>
      </c>
      <c r="K21">
        <v>0.314</v>
      </c>
      <c r="L21">
        <v>97.596000000000004</v>
      </c>
      <c r="M21" t="s">
        <v>145</v>
      </c>
    </row>
    <row r="22" spans="1:13" x14ac:dyDescent="0.3">
      <c r="A22" t="s">
        <v>59</v>
      </c>
      <c r="B22">
        <v>0</v>
      </c>
      <c r="C22">
        <v>32.798999999999999</v>
      </c>
      <c r="D22">
        <v>52.360999999999997</v>
      </c>
      <c r="E22">
        <v>0</v>
      </c>
      <c r="F22">
        <v>7.0000000000000001E-3</v>
      </c>
      <c r="G22">
        <v>7.3630000000000004</v>
      </c>
      <c r="H22">
        <v>0</v>
      </c>
      <c r="I22">
        <v>0.95</v>
      </c>
      <c r="J22">
        <v>6.3639999999999999</v>
      </c>
      <c r="K22">
        <v>0.20599999999999999</v>
      </c>
      <c r="L22">
        <v>100.05</v>
      </c>
      <c r="M22" t="s">
        <v>146</v>
      </c>
    </row>
    <row r="23" spans="1:13" x14ac:dyDescent="0.3">
      <c r="A23" s="1" t="s">
        <v>236</v>
      </c>
      <c r="B23" s="1">
        <v>0</v>
      </c>
      <c r="C23" s="1">
        <v>33.281999999999996</v>
      </c>
      <c r="D23" s="1">
        <v>54.654000000000003</v>
      </c>
      <c r="E23" s="1">
        <v>0</v>
      </c>
      <c r="F23" s="1">
        <v>0</v>
      </c>
      <c r="G23" s="1">
        <v>11.135</v>
      </c>
      <c r="H23" s="1">
        <v>0</v>
      </c>
      <c r="I23" s="1">
        <v>0.53900000000000003</v>
      </c>
      <c r="J23" s="1">
        <v>0</v>
      </c>
      <c r="K23" s="1">
        <v>0.11899999999999999</v>
      </c>
      <c r="L23" s="1">
        <v>99.728999999999999</v>
      </c>
      <c r="M23" s="1" t="s">
        <v>147</v>
      </c>
    </row>
    <row r="24" spans="1:13" x14ac:dyDescent="0.3">
      <c r="A24" s="1" t="s">
        <v>236</v>
      </c>
      <c r="B24" s="1">
        <v>0</v>
      </c>
      <c r="C24" s="1">
        <v>33.323</v>
      </c>
      <c r="D24" s="1">
        <v>54.866</v>
      </c>
      <c r="E24" s="1">
        <v>0</v>
      </c>
      <c r="F24" s="1">
        <v>0</v>
      </c>
      <c r="G24" s="1">
        <v>11.557</v>
      </c>
      <c r="H24" s="1">
        <v>1E-3</v>
      </c>
      <c r="I24" s="1">
        <v>0.56299999999999994</v>
      </c>
      <c r="J24" s="1">
        <v>0</v>
      </c>
      <c r="K24" s="1">
        <v>0.14699999999999999</v>
      </c>
      <c r="L24" s="1">
        <v>100.45699999999999</v>
      </c>
      <c r="M24" s="1" t="s">
        <v>148</v>
      </c>
    </row>
    <row r="25" spans="1:13" x14ac:dyDescent="0.3">
      <c r="A25" s="1" t="s">
        <v>236</v>
      </c>
      <c r="B25" s="1">
        <v>6.0000000000000001E-3</v>
      </c>
      <c r="C25" s="1">
        <v>33.273000000000003</v>
      </c>
      <c r="D25" s="1">
        <v>55.701000000000001</v>
      </c>
      <c r="E25" s="1">
        <v>0</v>
      </c>
      <c r="F25" s="1">
        <v>6.0000000000000001E-3</v>
      </c>
      <c r="G25" s="1">
        <v>10.65</v>
      </c>
      <c r="H25" s="1">
        <v>0</v>
      </c>
      <c r="I25" s="1">
        <v>0.53200000000000003</v>
      </c>
      <c r="J25" s="1">
        <v>0</v>
      </c>
      <c r="K25" s="1">
        <v>0.17199999999999999</v>
      </c>
      <c r="L25" s="1">
        <v>100.34</v>
      </c>
      <c r="M25" s="1" t="s">
        <v>149</v>
      </c>
    </row>
    <row r="26" spans="1:13" x14ac:dyDescent="0.3">
      <c r="A26" s="1" t="s">
        <v>236</v>
      </c>
      <c r="B26" s="1">
        <v>0</v>
      </c>
      <c r="C26" s="1">
        <v>32.545000000000002</v>
      </c>
      <c r="D26" s="1">
        <v>55.862000000000002</v>
      </c>
      <c r="E26" s="1">
        <v>0</v>
      </c>
      <c r="F26" s="1">
        <v>0</v>
      </c>
      <c r="G26" s="1">
        <v>4.6159999999999997</v>
      </c>
      <c r="H26" s="1">
        <v>8.4000000000000005E-2</v>
      </c>
      <c r="I26" s="1">
        <v>0.35599999999999998</v>
      </c>
      <c r="J26" s="1">
        <v>5.8339999999999996</v>
      </c>
      <c r="K26" s="1">
        <v>0.192</v>
      </c>
      <c r="L26" s="1">
        <v>99.489000000000004</v>
      </c>
      <c r="M26" s="1" t="s">
        <v>150</v>
      </c>
    </row>
    <row r="27" spans="1:13" x14ac:dyDescent="0.3">
      <c r="A27" s="1" t="s">
        <v>236</v>
      </c>
      <c r="B27" s="1">
        <v>0</v>
      </c>
      <c r="C27" s="1">
        <v>32.890999999999998</v>
      </c>
      <c r="D27" s="1">
        <v>56.072000000000003</v>
      </c>
      <c r="E27" s="1">
        <v>0</v>
      </c>
      <c r="F27" s="1">
        <v>0</v>
      </c>
      <c r="G27" s="1">
        <v>8.9250000000000007</v>
      </c>
      <c r="H27" s="1">
        <v>0</v>
      </c>
      <c r="I27" s="1">
        <v>0.39</v>
      </c>
      <c r="J27" s="1">
        <v>0</v>
      </c>
      <c r="K27" s="1">
        <v>0.17399999999999999</v>
      </c>
      <c r="L27" s="1">
        <v>98.451999999999998</v>
      </c>
      <c r="M27" s="1" t="s">
        <v>151</v>
      </c>
    </row>
    <row r="28" spans="1:13" x14ac:dyDescent="0.3">
      <c r="A28" s="1" t="s">
        <v>236</v>
      </c>
      <c r="B28" s="1">
        <v>0</v>
      </c>
      <c r="C28" s="1">
        <v>32.715000000000003</v>
      </c>
      <c r="D28" s="1">
        <v>56.668999999999997</v>
      </c>
      <c r="E28" s="1">
        <v>0</v>
      </c>
      <c r="F28" s="1">
        <v>8.0000000000000002E-3</v>
      </c>
      <c r="G28" s="1">
        <v>9.5510000000000002</v>
      </c>
      <c r="H28" s="1">
        <v>2.7E-2</v>
      </c>
      <c r="I28" s="1">
        <v>0.45400000000000001</v>
      </c>
      <c r="J28" s="1">
        <v>0</v>
      </c>
      <c r="K28" s="1">
        <v>0.184</v>
      </c>
      <c r="L28" s="1">
        <v>99.608000000000004</v>
      </c>
      <c r="M28" s="1" t="s">
        <v>152</v>
      </c>
    </row>
    <row r="29" spans="1:13" x14ac:dyDescent="0.3">
      <c r="A29" s="1" t="s">
        <v>236</v>
      </c>
      <c r="B29" s="1">
        <v>0</v>
      </c>
      <c r="C29" s="1">
        <v>33.003999999999998</v>
      </c>
      <c r="D29" s="1">
        <v>58.152000000000001</v>
      </c>
      <c r="E29" s="1">
        <v>0</v>
      </c>
      <c r="F29" s="1">
        <v>1.2999999999999999E-2</v>
      </c>
      <c r="G29" s="1">
        <v>5.1589999999999998</v>
      </c>
      <c r="H29" s="1">
        <v>0</v>
      </c>
      <c r="I29" s="1">
        <v>0.379</v>
      </c>
      <c r="J29" s="1">
        <v>2.3639999999999999</v>
      </c>
      <c r="K29" s="1">
        <v>0.24</v>
      </c>
      <c r="L29" s="1">
        <v>99.311000000000007</v>
      </c>
      <c r="M29" s="1" t="s">
        <v>153</v>
      </c>
    </row>
    <row r="30" spans="1:13" x14ac:dyDescent="0.3">
      <c r="A30" s="1" t="s">
        <v>59</v>
      </c>
      <c r="B30" s="1">
        <v>0</v>
      </c>
      <c r="C30" s="1">
        <v>32.216000000000001</v>
      </c>
      <c r="D30" s="1">
        <v>59.08</v>
      </c>
      <c r="E30" s="1">
        <v>0</v>
      </c>
      <c r="F30" s="1">
        <v>0</v>
      </c>
      <c r="G30" s="1">
        <v>7.0339999999999998</v>
      </c>
      <c r="H30" s="1">
        <v>9.0999999999999998E-2</v>
      </c>
      <c r="I30" s="1">
        <v>0.29199999999999998</v>
      </c>
      <c r="J30" s="1">
        <v>0</v>
      </c>
      <c r="K30" s="1">
        <v>0.187</v>
      </c>
      <c r="L30" s="1">
        <v>98.9</v>
      </c>
      <c r="M30" s="1" t="s">
        <v>154</v>
      </c>
    </row>
    <row r="31" spans="1:13" x14ac:dyDescent="0.3">
      <c r="A31" s="1" t="s">
        <v>59</v>
      </c>
      <c r="B31" s="1">
        <v>0</v>
      </c>
      <c r="C31" s="1">
        <v>32.430999999999997</v>
      </c>
      <c r="D31" s="1">
        <v>59.173999999999999</v>
      </c>
      <c r="E31" s="1">
        <v>0</v>
      </c>
      <c r="F31" s="1">
        <v>0</v>
      </c>
      <c r="G31" s="1">
        <v>7.2009999999999996</v>
      </c>
      <c r="H31" s="1">
        <v>0</v>
      </c>
      <c r="I31" s="1">
        <v>0.28599999999999998</v>
      </c>
      <c r="J31" s="1">
        <v>0.06</v>
      </c>
      <c r="K31" s="1">
        <v>0.182</v>
      </c>
      <c r="L31" s="1">
        <v>99.334000000000003</v>
      </c>
      <c r="M31" s="1" t="s">
        <v>155</v>
      </c>
    </row>
    <row r="32" spans="1:13" x14ac:dyDescent="0.3">
      <c r="A32" s="1" t="s">
        <v>59</v>
      </c>
      <c r="B32" s="1">
        <v>0</v>
      </c>
      <c r="C32" s="1">
        <v>32.79</v>
      </c>
      <c r="D32" s="1">
        <v>59.563000000000002</v>
      </c>
      <c r="E32" s="1">
        <v>0</v>
      </c>
      <c r="F32" s="1">
        <v>6.0000000000000001E-3</v>
      </c>
      <c r="G32" s="1">
        <v>7.0369999999999999</v>
      </c>
      <c r="H32" s="1">
        <v>5.5E-2</v>
      </c>
      <c r="I32" s="1">
        <v>0.29399999999999998</v>
      </c>
      <c r="J32" s="1">
        <v>0</v>
      </c>
      <c r="K32" s="1">
        <v>0.218</v>
      </c>
      <c r="L32" s="1">
        <v>99.962999999999994</v>
      </c>
      <c r="M32" s="1" t="s">
        <v>156</v>
      </c>
    </row>
    <row r="33" spans="1:13" x14ac:dyDescent="0.3">
      <c r="A33" s="1" t="s">
        <v>236</v>
      </c>
      <c r="B33" s="1">
        <v>0</v>
      </c>
      <c r="C33" s="1">
        <v>32.337000000000003</v>
      </c>
      <c r="D33" s="1">
        <v>59.993000000000002</v>
      </c>
      <c r="E33" s="1">
        <v>0</v>
      </c>
      <c r="F33" s="1">
        <v>5.0000000000000001E-3</v>
      </c>
      <c r="G33" s="1">
        <v>4.1079999999999997</v>
      </c>
      <c r="H33" s="1">
        <v>7.0000000000000001E-3</v>
      </c>
      <c r="I33" s="1">
        <v>8.8999999999999996E-2</v>
      </c>
      <c r="J33" s="1">
        <v>3.5779999999999998</v>
      </c>
      <c r="K33" s="1">
        <v>0.27300000000000002</v>
      </c>
      <c r="L33" s="1">
        <v>100.39</v>
      </c>
      <c r="M33" s="1" t="s">
        <v>157</v>
      </c>
    </row>
    <row r="34" spans="1:13" x14ac:dyDescent="0.3">
      <c r="A34" s="1" t="s">
        <v>236</v>
      </c>
      <c r="B34" s="1">
        <v>1.2999999999999999E-2</v>
      </c>
      <c r="C34" s="1">
        <v>32.479999999999997</v>
      </c>
      <c r="D34" s="1">
        <v>60.165999999999997</v>
      </c>
      <c r="E34" s="1">
        <v>0</v>
      </c>
      <c r="F34" s="1">
        <v>0</v>
      </c>
      <c r="G34" s="1">
        <v>4.8220000000000001</v>
      </c>
      <c r="H34" s="1">
        <v>4.4999999999999998E-2</v>
      </c>
      <c r="I34" s="1">
        <v>0.215</v>
      </c>
      <c r="J34" s="1">
        <v>1.2E-2</v>
      </c>
      <c r="K34" s="1">
        <v>0.19400000000000001</v>
      </c>
      <c r="L34" s="1">
        <v>97.947000000000003</v>
      </c>
      <c r="M34" s="1" t="s">
        <v>158</v>
      </c>
    </row>
    <row r="35" spans="1:13" x14ac:dyDescent="0.3">
      <c r="A35" t="s">
        <v>38</v>
      </c>
      <c r="B35">
        <v>0</v>
      </c>
      <c r="C35">
        <v>32.534999999999997</v>
      </c>
      <c r="D35">
        <v>61.036999999999999</v>
      </c>
      <c r="E35">
        <v>0</v>
      </c>
      <c r="F35">
        <v>3.0000000000000001E-3</v>
      </c>
      <c r="G35">
        <v>2.5790000000000002</v>
      </c>
      <c r="H35">
        <v>2.7E-2</v>
      </c>
      <c r="I35">
        <v>0</v>
      </c>
      <c r="J35">
        <v>1.7909999999999999</v>
      </c>
      <c r="K35">
        <v>0.253</v>
      </c>
      <c r="L35">
        <v>98.224999999999994</v>
      </c>
      <c r="M35" t="s">
        <v>159</v>
      </c>
    </row>
    <row r="36" spans="1:13" x14ac:dyDescent="0.3">
      <c r="A36" s="1" t="s">
        <v>236</v>
      </c>
      <c r="B36" s="1">
        <v>0</v>
      </c>
      <c r="C36" s="1">
        <v>32.805999999999997</v>
      </c>
      <c r="D36" s="1">
        <v>61.054000000000002</v>
      </c>
      <c r="E36" s="1">
        <v>0</v>
      </c>
      <c r="F36" s="1">
        <v>1.2E-2</v>
      </c>
      <c r="G36" s="1">
        <v>4.1399999999999997</v>
      </c>
      <c r="H36" s="1">
        <v>2.5000000000000001E-2</v>
      </c>
      <c r="I36" s="1">
        <v>0.20799999999999999</v>
      </c>
      <c r="J36" s="1">
        <v>2.7210000000000001</v>
      </c>
      <c r="K36" s="1">
        <v>0.24399999999999999</v>
      </c>
      <c r="L36" s="1">
        <v>101.21</v>
      </c>
      <c r="M36" s="1" t="s">
        <v>160</v>
      </c>
    </row>
    <row r="37" spans="1:13" x14ac:dyDescent="0.3">
      <c r="A37" s="1" t="s">
        <v>236</v>
      </c>
      <c r="B37" s="1">
        <v>0</v>
      </c>
      <c r="C37" s="1">
        <v>33.014000000000003</v>
      </c>
      <c r="D37" s="1">
        <v>61.71</v>
      </c>
      <c r="E37" s="1">
        <v>0</v>
      </c>
      <c r="F37" s="1">
        <v>2E-3</v>
      </c>
      <c r="G37" s="1">
        <v>1.3720000000000001</v>
      </c>
      <c r="H37" s="1">
        <v>0</v>
      </c>
      <c r="I37" s="1">
        <v>1.083</v>
      </c>
      <c r="J37" s="1">
        <v>1.6659999999999999</v>
      </c>
      <c r="K37" s="1">
        <v>0.32700000000000001</v>
      </c>
      <c r="L37" s="1">
        <v>99.174000000000007</v>
      </c>
      <c r="M37" s="1" t="s">
        <v>161</v>
      </c>
    </row>
    <row r="38" spans="1:13" x14ac:dyDescent="0.3">
      <c r="A38" s="1" t="s">
        <v>236</v>
      </c>
      <c r="B38" s="1">
        <v>0</v>
      </c>
      <c r="C38" s="1">
        <v>32.825000000000003</v>
      </c>
      <c r="D38" s="1">
        <v>61.936999999999998</v>
      </c>
      <c r="E38" s="1">
        <v>0</v>
      </c>
      <c r="F38" s="1">
        <v>0</v>
      </c>
      <c r="G38" s="1">
        <v>2.4239999999999999</v>
      </c>
      <c r="H38" s="1">
        <v>0.69899999999999995</v>
      </c>
      <c r="I38" s="1">
        <v>0.26</v>
      </c>
      <c r="J38" s="1">
        <v>2.0019999999999998</v>
      </c>
      <c r="K38" s="1">
        <v>0.16900000000000001</v>
      </c>
      <c r="L38" s="1">
        <v>100.316</v>
      </c>
      <c r="M38" s="1" t="s">
        <v>162</v>
      </c>
    </row>
    <row r="39" spans="1:13" x14ac:dyDescent="0.3">
      <c r="A39" s="1" t="s">
        <v>236</v>
      </c>
      <c r="B39" s="1">
        <v>0</v>
      </c>
      <c r="C39" s="1">
        <v>32.417999999999999</v>
      </c>
      <c r="D39" s="1">
        <v>62.045000000000002</v>
      </c>
      <c r="E39" s="1">
        <v>0</v>
      </c>
      <c r="F39" s="1">
        <v>0</v>
      </c>
      <c r="G39" s="1">
        <v>2.6389999999999998</v>
      </c>
      <c r="H39" s="1">
        <v>0.57999999999999996</v>
      </c>
      <c r="I39" s="1">
        <v>0.28399999999999997</v>
      </c>
      <c r="J39" s="1">
        <v>2.2130000000000001</v>
      </c>
      <c r="K39" s="1">
        <v>0.23799999999999999</v>
      </c>
      <c r="L39" s="1">
        <v>100.417</v>
      </c>
      <c r="M39" s="1" t="s">
        <v>163</v>
      </c>
    </row>
    <row r="40" spans="1:13" x14ac:dyDescent="0.3">
      <c r="A40" s="1" t="s">
        <v>38</v>
      </c>
      <c r="B40" s="1">
        <v>0</v>
      </c>
      <c r="C40" s="1">
        <v>32.302</v>
      </c>
      <c r="D40" s="1">
        <v>62.069000000000003</v>
      </c>
      <c r="E40" s="1">
        <v>0</v>
      </c>
      <c r="F40" s="1">
        <v>0</v>
      </c>
      <c r="G40" s="1">
        <v>2.1869999999999998</v>
      </c>
      <c r="H40" s="1">
        <v>1.4E-2</v>
      </c>
      <c r="I40" s="1">
        <v>0.65100000000000002</v>
      </c>
      <c r="J40" s="1">
        <v>1.0940000000000001</v>
      </c>
      <c r="K40" s="1">
        <v>0.22900000000000001</v>
      </c>
      <c r="L40" s="1">
        <v>98.546000000000006</v>
      </c>
      <c r="M40" s="1" t="s">
        <v>164</v>
      </c>
    </row>
    <row r="41" spans="1:13" x14ac:dyDescent="0.3">
      <c r="A41" s="1" t="s">
        <v>236</v>
      </c>
      <c r="B41" s="1">
        <v>0</v>
      </c>
      <c r="C41" s="1">
        <v>32.840000000000003</v>
      </c>
      <c r="D41" s="1">
        <v>62.097999999999999</v>
      </c>
      <c r="E41" s="1">
        <v>0</v>
      </c>
      <c r="F41" s="1">
        <v>8.0000000000000002E-3</v>
      </c>
      <c r="G41" s="1">
        <v>3.9689999999999999</v>
      </c>
      <c r="H41" s="1">
        <v>0</v>
      </c>
      <c r="I41" s="1">
        <v>0.20699999999999999</v>
      </c>
      <c r="J41" s="1">
        <v>0.127</v>
      </c>
      <c r="K41" s="1">
        <v>0.245</v>
      </c>
      <c r="L41" s="1">
        <v>99.494</v>
      </c>
      <c r="M41" s="1" t="s">
        <v>165</v>
      </c>
    </row>
    <row r="42" spans="1:13" x14ac:dyDescent="0.3">
      <c r="A42" s="1" t="s">
        <v>236</v>
      </c>
      <c r="B42" s="1">
        <v>0</v>
      </c>
      <c r="C42" s="1">
        <v>32.706000000000003</v>
      </c>
      <c r="D42" s="1">
        <v>62.192</v>
      </c>
      <c r="E42" s="1">
        <v>0</v>
      </c>
      <c r="F42" s="1">
        <v>1.2E-2</v>
      </c>
      <c r="G42" s="1">
        <v>3.355</v>
      </c>
      <c r="H42" s="1">
        <v>1.2E-2</v>
      </c>
      <c r="I42" s="1">
        <v>0.36099999999999999</v>
      </c>
      <c r="J42" s="1">
        <v>0.42299999999999999</v>
      </c>
      <c r="K42" s="1">
        <v>0.23899999999999999</v>
      </c>
      <c r="L42" s="1">
        <v>99.3</v>
      </c>
      <c r="M42" s="1" t="s">
        <v>166</v>
      </c>
    </row>
    <row r="43" spans="1:13" x14ac:dyDescent="0.3">
      <c r="A43" t="s">
        <v>38</v>
      </c>
      <c r="B43">
        <v>0</v>
      </c>
      <c r="C43">
        <v>31.715</v>
      </c>
      <c r="D43">
        <v>62.323999999999998</v>
      </c>
      <c r="E43">
        <v>0</v>
      </c>
      <c r="F43">
        <v>8.0000000000000002E-3</v>
      </c>
      <c r="G43">
        <v>0.32300000000000001</v>
      </c>
      <c r="H43">
        <v>0</v>
      </c>
      <c r="I43">
        <v>4.0000000000000001E-3</v>
      </c>
      <c r="J43">
        <v>7.0999999999999994E-2</v>
      </c>
      <c r="K43">
        <v>0.48299999999999998</v>
      </c>
      <c r="L43">
        <v>94.927999999999997</v>
      </c>
      <c r="M43" t="s">
        <v>167</v>
      </c>
    </row>
    <row r="44" spans="1:13" x14ac:dyDescent="0.3">
      <c r="A44" s="1" t="s">
        <v>38</v>
      </c>
      <c r="B44" s="1">
        <v>0</v>
      </c>
      <c r="C44" s="1">
        <v>31.023</v>
      </c>
      <c r="D44" s="1">
        <v>62.587000000000003</v>
      </c>
      <c r="E44" s="1">
        <v>0</v>
      </c>
      <c r="F44" s="1">
        <v>0</v>
      </c>
      <c r="G44" s="1">
        <v>2.101</v>
      </c>
      <c r="H44" s="1">
        <v>1.9E-2</v>
      </c>
      <c r="I44" s="1">
        <v>3.2000000000000001E-2</v>
      </c>
      <c r="J44" s="1">
        <v>0.06</v>
      </c>
      <c r="K44" s="1">
        <v>0.48699999999999999</v>
      </c>
      <c r="L44" s="1">
        <v>96.308999999999997</v>
      </c>
      <c r="M44" s="1" t="s">
        <v>168</v>
      </c>
    </row>
    <row r="45" spans="1:13" x14ac:dyDescent="0.3">
      <c r="A45" s="1" t="s">
        <v>236</v>
      </c>
      <c r="B45" s="1">
        <v>0</v>
      </c>
      <c r="C45" s="1">
        <v>33.026000000000003</v>
      </c>
      <c r="D45" s="1">
        <v>62.588999999999999</v>
      </c>
      <c r="E45" s="1">
        <v>0</v>
      </c>
      <c r="F45" s="1">
        <v>1.2E-2</v>
      </c>
      <c r="G45" s="1">
        <v>1.5640000000000001</v>
      </c>
      <c r="H45" s="1">
        <v>0</v>
      </c>
      <c r="I45" s="1">
        <v>1.075</v>
      </c>
      <c r="J45" s="1">
        <v>1.0269999999999999</v>
      </c>
      <c r="K45" s="1">
        <v>0.33</v>
      </c>
      <c r="L45" s="1">
        <v>99.623000000000005</v>
      </c>
      <c r="M45" s="1" t="s">
        <v>169</v>
      </c>
    </row>
    <row r="46" spans="1:13" x14ac:dyDescent="0.3">
      <c r="A46" s="1" t="s">
        <v>236</v>
      </c>
      <c r="B46" s="1">
        <v>0</v>
      </c>
      <c r="C46" s="1">
        <v>33</v>
      </c>
      <c r="D46" s="1">
        <v>62.652999999999999</v>
      </c>
      <c r="E46" s="1">
        <v>0</v>
      </c>
      <c r="F46" s="1">
        <v>5.0000000000000001E-3</v>
      </c>
      <c r="G46" s="1">
        <v>2.09</v>
      </c>
      <c r="H46" s="1">
        <v>0</v>
      </c>
      <c r="I46" s="1">
        <v>0.89</v>
      </c>
      <c r="J46" s="1">
        <v>1.849</v>
      </c>
      <c r="K46" s="1">
        <v>0.308</v>
      </c>
      <c r="L46" s="1">
        <v>100.795</v>
      </c>
      <c r="M46" s="1" t="s">
        <v>170</v>
      </c>
    </row>
    <row r="47" spans="1:13" x14ac:dyDescent="0.3">
      <c r="A47" s="1" t="s">
        <v>236</v>
      </c>
      <c r="B47" s="1">
        <v>0</v>
      </c>
      <c r="C47" s="1">
        <v>32.640999999999998</v>
      </c>
      <c r="D47" s="1">
        <v>62.670999999999999</v>
      </c>
      <c r="E47" s="1">
        <v>0</v>
      </c>
      <c r="F47" s="1">
        <v>4.0000000000000001E-3</v>
      </c>
      <c r="G47" s="1">
        <v>2.1019999999999999</v>
      </c>
      <c r="H47" s="1">
        <v>0</v>
      </c>
      <c r="I47" s="1">
        <v>0.54200000000000004</v>
      </c>
      <c r="J47" s="1">
        <v>2.2719999999999998</v>
      </c>
      <c r="K47" s="1">
        <v>0.28299999999999997</v>
      </c>
      <c r="L47" s="1">
        <v>100.515</v>
      </c>
      <c r="M47" s="1" t="s">
        <v>171</v>
      </c>
    </row>
    <row r="48" spans="1:13" x14ac:dyDescent="0.3">
      <c r="A48" t="s">
        <v>59</v>
      </c>
      <c r="B48">
        <v>0</v>
      </c>
      <c r="C48">
        <v>32.448999999999998</v>
      </c>
      <c r="D48">
        <v>62.84</v>
      </c>
      <c r="E48">
        <v>0</v>
      </c>
      <c r="F48">
        <v>4.0000000000000001E-3</v>
      </c>
      <c r="G48">
        <v>2.3010000000000002</v>
      </c>
      <c r="H48">
        <v>9.1999999999999998E-2</v>
      </c>
      <c r="I48">
        <v>0.504</v>
      </c>
      <c r="J48">
        <v>0.82899999999999996</v>
      </c>
      <c r="K48">
        <v>0.215</v>
      </c>
      <c r="L48">
        <v>99.233999999999995</v>
      </c>
      <c r="M48" t="s">
        <v>172</v>
      </c>
    </row>
    <row r="49" spans="1:13" x14ac:dyDescent="0.3">
      <c r="A49" s="1" t="s">
        <v>236</v>
      </c>
      <c r="B49" s="1">
        <v>2E-3</v>
      </c>
      <c r="C49" s="1">
        <v>32.448999999999998</v>
      </c>
      <c r="D49" s="1">
        <v>63.027999999999999</v>
      </c>
      <c r="E49" s="1">
        <v>0</v>
      </c>
      <c r="F49" s="1">
        <v>3.0000000000000001E-3</v>
      </c>
      <c r="G49" s="1">
        <v>3.2989999999999999</v>
      </c>
      <c r="H49" s="1">
        <v>0</v>
      </c>
      <c r="I49" s="1">
        <v>0.32900000000000001</v>
      </c>
      <c r="J49" s="1">
        <v>0.23599999999999999</v>
      </c>
      <c r="K49" s="1">
        <v>0.312</v>
      </c>
      <c r="L49" s="1">
        <v>99.658000000000001</v>
      </c>
      <c r="M49" s="1" t="s">
        <v>173</v>
      </c>
    </row>
    <row r="50" spans="1:13" x14ac:dyDescent="0.3">
      <c r="A50" s="1" t="s">
        <v>236</v>
      </c>
      <c r="B50" s="1">
        <v>0</v>
      </c>
      <c r="C50" s="1">
        <v>32.552</v>
      </c>
      <c r="D50" s="1">
        <v>63.061999999999998</v>
      </c>
      <c r="E50" s="1">
        <v>0</v>
      </c>
      <c r="F50" s="1">
        <v>3.4000000000000002E-2</v>
      </c>
      <c r="G50" s="1">
        <v>4.0839999999999996</v>
      </c>
      <c r="H50" s="1">
        <v>0</v>
      </c>
      <c r="I50" s="1">
        <v>0.19</v>
      </c>
      <c r="J50" s="1">
        <v>0.128</v>
      </c>
      <c r="K50" s="1">
        <v>0.307</v>
      </c>
      <c r="L50" s="1">
        <v>100.357</v>
      </c>
      <c r="M50" s="1" t="s">
        <v>174</v>
      </c>
    </row>
    <row r="51" spans="1:13" x14ac:dyDescent="0.3">
      <c r="A51" t="s">
        <v>38</v>
      </c>
      <c r="B51">
        <v>5.5E-2</v>
      </c>
      <c r="C51">
        <v>32.188000000000002</v>
      </c>
      <c r="D51">
        <v>63.177</v>
      </c>
      <c r="E51">
        <v>0</v>
      </c>
      <c r="F51">
        <v>0</v>
      </c>
      <c r="G51">
        <v>0.23899999999999999</v>
      </c>
      <c r="H51">
        <v>0</v>
      </c>
      <c r="I51">
        <v>1E-3</v>
      </c>
      <c r="J51">
        <v>0.68400000000000005</v>
      </c>
      <c r="K51">
        <v>0.42599999999999999</v>
      </c>
      <c r="L51">
        <v>96.77</v>
      </c>
      <c r="M51" t="s">
        <v>175</v>
      </c>
    </row>
    <row r="52" spans="1:13" x14ac:dyDescent="0.3">
      <c r="A52" t="s">
        <v>38</v>
      </c>
      <c r="B52">
        <v>1.0999999999999999E-2</v>
      </c>
      <c r="C52">
        <v>32.661000000000001</v>
      </c>
      <c r="D52">
        <v>63.218000000000004</v>
      </c>
      <c r="E52">
        <v>0</v>
      </c>
      <c r="F52">
        <v>0</v>
      </c>
      <c r="G52">
        <v>1.641</v>
      </c>
      <c r="H52">
        <v>0</v>
      </c>
      <c r="I52">
        <v>8.7999999999999995E-2</v>
      </c>
      <c r="J52">
        <v>1.7050000000000001</v>
      </c>
      <c r="K52">
        <v>0.371</v>
      </c>
      <c r="L52">
        <v>99.694999999999993</v>
      </c>
      <c r="M52" t="s">
        <v>176</v>
      </c>
    </row>
    <row r="53" spans="1:13" x14ac:dyDescent="0.3">
      <c r="A53" t="s">
        <v>59</v>
      </c>
      <c r="B53">
        <v>0</v>
      </c>
      <c r="C53">
        <v>32.337000000000003</v>
      </c>
      <c r="D53">
        <v>63.28</v>
      </c>
      <c r="E53">
        <v>0</v>
      </c>
      <c r="F53">
        <v>8.9999999999999993E-3</v>
      </c>
      <c r="G53">
        <v>1.732</v>
      </c>
      <c r="H53">
        <v>0</v>
      </c>
      <c r="I53">
        <v>0.63400000000000001</v>
      </c>
      <c r="J53">
        <v>0.63100000000000001</v>
      </c>
      <c r="K53">
        <v>0.26500000000000001</v>
      </c>
      <c r="L53">
        <v>98.888000000000005</v>
      </c>
      <c r="M53" t="s">
        <v>177</v>
      </c>
    </row>
    <row r="54" spans="1:13" x14ac:dyDescent="0.3">
      <c r="A54" s="1" t="s">
        <v>59</v>
      </c>
      <c r="B54" s="1">
        <v>0</v>
      </c>
      <c r="C54" s="1">
        <v>32.622999999999998</v>
      </c>
      <c r="D54" s="1">
        <v>63.329000000000001</v>
      </c>
      <c r="E54" s="1">
        <v>0</v>
      </c>
      <c r="F54" s="1">
        <v>7.0000000000000001E-3</v>
      </c>
      <c r="G54" s="1">
        <v>1.4930000000000001</v>
      </c>
      <c r="H54" s="1">
        <v>0</v>
      </c>
      <c r="I54" s="1">
        <v>0.76900000000000002</v>
      </c>
      <c r="J54" s="1">
        <v>1.383</v>
      </c>
      <c r="K54" s="1">
        <v>0.29899999999999999</v>
      </c>
      <c r="L54" s="1">
        <v>99.903000000000006</v>
      </c>
      <c r="M54" s="1" t="s">
        <v>178</v>
      </c>
    </row>
    <row r="55" spans="1:13" x14ac:dyDescent="0.3">
      <c r="A55" s="1" t="s">
        <v>236</v>
      </c>
      <c r="B55" s="1">
        <v>1.2E-2</v>
      </c>
      <c r="C55" s="1">
        <v>32.252000000000002</v>
      </c>
      <c r="D55" s="1">
        <v>63.345999999999997</v>
      </c>
      <c r="E55" s="1">
        <v>0</v>
      </c>
      <c r="F55" s="1">
        <v>0</v>
      </c>
      <c r="G55" s="1">
        <v>3.6819999999999999</v>
      </c>
      <c r="H55" s="1">
        <v>7.0000000000000001E-3</v>
      </c>
      <c r="I55" s="1">
        <v>0.187</v>
      </c>
      <c r="J55" s="1">
        <v>0</v>
      </c>
      <c r="K55" s="1">
        <v>0.316</v>
      </c>
      <c r="L55" s="1">
        <v>99.802000000000007</v>
      </c>
      <c r="M55" s="1" t="s">
        <v>179</v>
      </c>
    </row>
    <row r="56" spans="1:13" x14ac:dyDescent="0.3">
      <c r="A56" s="1" t="s">
        <v>236</v>
      </c>
      <c r="B56" s="1">
        <v>0</v>
      </c>
      <c r="C56" s="1">
        <v>32.484999999999999</v>
      </c>
      <c r="D56" s="1">
        <v>63.363</v>
      </c>
      <c r="E56" s="1">
        <v>0</v>
      </c>
      <c r="F56" s="1">
        <v>0</v>
      </c>
      <c r="G56" s="1">
        <v>2.581</v>
      </c>
      <c r="H56" s="1">
        <v>0</v>
      </c>
      <c r="I56" s="1">
        <v>0.36499999999999999</v>
      </c>
      <c r="J56" s="1">
        <v>0.219</v>
      </c>
      <c r="K56" s="1">
        <v>0.307</v>
      </c>
      <c r="L56" s="1">
        <v>99.32</v>
      </c>
      <c r="M56" s="1" t="s">
        <v>180</v>
      </c>
    </row>
    <row r="57" spans="1:13" x14ac:dyDescent="0.3">
      <c r="A57" s="1" t="s">
        <v>38</v>
      </c>
      <c r="B57" s="1">
        <v>0</v>
      </c>
      <c r="C57" s="1">
        <v>32.249000000000002</v>
      </c>
      <c r="D57" s="1">
        <v>63.506</v>
      </c>
      <c r="E57" s="1">
        <v>0</v>
      </c>
      <c r="F57" s="1">
        <v>6.0000000000000001E-3</v>
      </c>
      <c r="G57" s="1">
        <v>2.113</v>
      </c>
      <c r="H57" s="1">
        <v>2.4E-2</v>
      </c>
      <c r="I57" s="1">
        <v>0.66200000000000003</v>
      </c>
      <c r="J57" s="1">
        <v>0.84199999999999997</v>
      </c>
      <c r="K57" s="1">
        <v>0.23699999999999999</v>
      </c>
      <c r="L57" s="1">
        <v>99.638999999999996</v>
      </c>
      <c r="M57" s="1" t="s">
        <v>181</v>
      </c>
    </row>
    <row r="58" spans="1:13" x14ac:dyDescent="0.3">
      <c r="A58" s="1" t="s">
        <v>236</v>
      </c>
      <c r="B58" s="1">
        <v>0</v>
      </c>
      <c r="C58" s="1">
        <v>31.783000000000001</v>
      </c>
      <c r="D58" s="1">
        <v>63.715000000000003</v>
      </c>
      <c r="E58" s="1">
        <v>0</v>
      </c>
      <c r="F58" s="1">
        <v>0</v>
      </c>
      <c r="G58" s="1">
        <v>0.86299999999999999</v>
      </c>
      <c r="H58" s="1">
        <v>0</v>
      </c>
      <c r="I58" s="1">
        <v>1.1160000000000001</v>
      </c>
      <c r="J58" s="1">
        <v>0.78600000000000003</v>
      </c>
      <c r="K58" s="1">
        <v>0.30299999999999999</v>
      </c>
      <c r="L58" s="1">
        <v>98.566000000000003</v>
      </c>
      <c r="M58" s="1" t="s">
        <v>182</v>
      </c>
    </row>
    <row r="59" spans="1:13" x14ac:dyDescent="0.3">
      <c r="A59" t="s">
        <v>38</v>
      </c>
      <c r="B59">
        <v>0</v>
      </c>
      <c r="C59">
        <v>33.344999999999999</v>
      </c>
      <c r="D59">
        <v>63.762</v>
      </c>
      <c r="E59">
        <v>0</v>
      </c>
      <c r="F59">
        <v>1.4E-2</v>
      </c>
      <c r="G59">
        <v>0.22500000000000001</v>
      </c>
      <c r="H59">
        <v>8.9999999999999993E-3</v>
      </c>
      <c r="I59">
        <v>1E-3</v>
      </c>
      <c r="J59">
        <v>0.16200000000000001</v>
      </c>
      <c r="K59">
        <v>0.41099999999999998</v>
      </c>
      <c r="L59">
        <v>97.929000000000002</v>
      </c>
      <c r="M59" t="s">
        <v>183</v>
      </c>
    </row>
    <row r="60" spans="1:13" x14ac:dyDescent="0.3">
      <c r="A60" t="s">
        <v>59</v>
      </c>
      <c r="B60">
        <v>0</v>
      </c>
      <c r="C60">
        <v>32.591000000000001</v>
      </c>
      <c r="D60">
        <v>63.838999999999999</v>
      </c>
      <c r="E60">
        <v>0</v>
      </c>
      <c r="F60">
        <v>0</v>
      </c>
      <c r="G60">
        <v>2.242</v>
      </c>
      <c r="H60">
        <v>0</v>
      </c>
      <c r="I60">
        <v>0.92400000000000004</v>
      </c>
      <c r="J60">
        <v>0</v>
      </c>
      <c r="K60">
        <v>0.26100000000000001</v>
      </c>
      <c r="L60">
        <v>99.856999999999999</v>
      </c>
      <c r="M60" t="s">
        <v>184</v>
      </c>
    </row>
    <row r="61" spans="1:13" x14ac:dyDescent="0.3">
      <c r="A61" s="1" t="s">
        <v>236</v>
      </c>
      <c r="B61" s="1">
        <v>0</v>
      </c>
      <c r="C61" s="1">
        <v>32.323999999999998</v>
      </c>
      <c r="D61" s="1">
        <v>63.850999999999999</v>
      </c>
      <c r="E61" s="1">
        <v>0</v>
      </c>
      <c r="F61" s="1">
        <v>0</v>
      </c>
      <c r="G61" s="1">
        <v>3.2719999999999998</v>
      </c>
      <c r="H61" s="1">
        <v>6.2E-2</v>
      </c>
      <c r="I61" s="1">
        <v>0.34499999999999997</v>
      </c>
      <c r="J61" s="1">
        <v>0</v>
      </c>
      <c r="K61" s="1">
        <v>0.29299999999999998</v>
      </c>
      <c r="L61" s="1">
        <v>100.14700000000001</v>
      </c>
      <c r="M61" s="1" t="s">
        <v>185</v>
      </c>
    </row>
    <row r="62" spans="1:13" x14ac:dyDescent="0.3">
      <c r="A62" t="s">
        <v>38</v>
      </c>
      <c r="B62">
        <v>0</v>
      </c>
      <c r="C62">
        <v>32.866999999999997</v>
      </c>
      <c r="D62">
        <v>63.914000000000001</v>
      </c>
      <c r="E62">
        <v>0</v>
      </c>
      <c r="F62">
        <v>7.0000000000000001E-3</v>
      </c>
      <c r="G62">
        <v>0.152</v>
      </c>
      <c r="H62">
        <v>0</v>
      </c>
      <c r="I62">
        <v>2E-3</v>
      </c>
      <c r="J62">
        <v>0.34799999999999998</v>
      </c>
      <c r="K62">
        <v>0.44900000000000001</v>
      </c>
      <c r="L62">
        <v>97.739000000000004</v>
      </c>
      <c r="M62" t="s">
        <v>186</v>
      </c>
    </row>
    <row r="63" spans="1:13" x14ac:dyDescent="0.3">
      <c r="A63" s="1" t="s">
        <v>38</v>
      </c>
      <c r="B63" s="1">
        <v>3.5999999999999997E-2</v>
      </c>
      <c r="C63" s="1">
        <v>31.783999999999999</v>
      </c>
      <c r="D63" s="1">
        <v>64.108999999999995</v>
      </c>
      <c r="E63" s="1">
        <v>0</v>
      </c>
      <c r="F63" s="1">
        <v>0</v>
      </c>
      <c r="G63" s="1">
        <v>0.23699999999999999</v>
      </c>
      <c r="H63" s="1">
        <v>0</v>
      </c>
      <c r="I63" s="1">
        <v>0</v>
      </c>
      <c r="J63" s="1">
        <v>9.1999999999999998E-2</v>
      </c>
      <c r="K63" s="1">
        <v>0.215</v>
      </c>
      <c r="L63" s="1">
        <v>96.472999999999999</v>
      </c>
      <c r="M63" s="1" t="s">
        <v>187</v>
      </c>
    </row>
    <row r="64" spans="1:13" x14ac:dyDescent="0.3">
      <c r="A64" s="1" t="s">
        <v>236</v>
      </c>
      <c r="B64" s="1">
        <v>0</v>
      </c>
      <c r="C64" s="1">
        <v>32.930999999999997</v>
      </c>
      <c r="D64" s="1">
        <v>64.144999999999996</v>
      </c>
      <c r="E64" s="1">
        <v>0</v>
      </c>
      <c r="F64" s="1">
        <v>0</v>
      </c>
      <c r="G64" s="1">
        <v>1.36</v>
      </c>
      <c r="H64" s="1">
        <v>0</v>
      </c>
      <c r="I64" s="1">
        <v>1.0029999999999999</v>
      </c>
      <c r="J64" s="1">
        <v>1.5129999999999999</v>
      </c>
      <c r="K64" s="1">
        <v>0.32500000000000001</v>
      </c>
      <c r="L64" s="1">
        <v>101.277</v>
      </c>
      <c r="M64" s="1" t="s">
        <v>188</v>
      </c>
    </row>
    <row r="65" spans="1:13" x14ac:dyDescent="0.3">
      <c r="A65" t="s">
        <v>38</v>
      </c>
      <c r="B65">
        <v>8.0000000000000002E-3</v>
      </c>
      <c r="C65">
        <v>32.250999999999998</v>
      </c>
      <c r="D65">
        <v>64.227000000000004</v>
      </c>
      <c r="E65">
        <v>0</v>
      </c>
      <c r="F65">
        <v>8.0000000000000002E-3</v>
      </c>
      <c r="G65">
        <v>0.20399999999999999</v>
      </c>
      <c r="H65">
        <v>0</v>
      </c>
      <c r="I65">
        <v>2E-3</v>
      </c>
      <c r="J65">
        <v>8.5999999999999993E-2</v>
      </c>
      <c r="K65">
        <v>0.48799999999999999</v>
      </c>
      <c r="L65">
        <v>97.274000000000001</v>
      </c>
      <c r="M65" t="s">
        <v>189</v>
      </c>
    </row>
    <row r="66" spans="1:13" x14ac:dyDescent="0.3">
      <c r="A66" s="1" t="s">
        <v>236</v>
      </c>
      <c r="B66" s="1">
        <v>0</v>
      </c>
      <c r="C66" s="1">
        <v>32.832999999999998</v>
      </c>
      <c r="D66" s="1">
        <v>64.238</v>
      </c>
      <c r="E66" s="1">
        <v>0</v>
      </c>
      <c r="F66" s="1">
        <v>0</v>
      </c>
      <c r="G66" s="1">
        <v>2.653</v>
      </c>
      <c r="H66" s="1">
        <v>0</v>
      </c>
      <c r="I66" s="1">
        <v>0.26700000000000002</v>
      </c>
      <c r="J66" s="1">
        <v>6.7000000000000004E-2</v>
      </c>
      <c r="K66" s="1">
        <v>0.29399999999999998</v>
      </c>
      <c r="L66" s="1">
        <v>100.352</v>
      </c>
      <c r="M66" s="1" t="s">
        <v>190</v>
      </c>
    </row>
    <row r="67" spans="1:13" x14ac:dyDescent="0.3">
      <c r="A67" s="1" t="s">
        <v>236</v>
      </c>
      <c r="B67" s="1">
        <v>0</v>
      </c>
      <c r="C67" s="1">
        <v>32.615000000000002</v>
      </c>
      <c r="D67" s="1">
        <v>64.385999999999996</v>
      </c>
      <c r="E67" s="1">
        <v>0</v>
      </c>
      <c r="F67" s="1">
        <v>3.0000000000000001E-3</v>
      </c>
      <c r="G67" s="1">
        <v>1.371</v>
      </c>
      <c r="H67" s="1">
        <v>0</v>
      </c>
      <c r="I67" s="1">
        <v>0.68100000000000005</v>
      </c>
      <c r="J67" s="1">
        <v>0.83899999999999997</v>
      </c>
      <c r="K67" s="1">
        <v>0.28699999999999998</v>
      </c>
      <c r="L67" s="1">
        <v>100.182</v>
      </c>
      <c r="M67" s="1" t="s">
        <v>191</v>
      </c>
    </row>
    <row r="68" spans="1:13" x14ac:dyDescent="0.3">
      <c r="A68" t="s">
        <v>38</v>
      </c>
      <c r="B68">
        <v>0</v>
      </c>
      <c r="C68">
        <v>32.767000000000003</v>
      </c>
      <c r="D68">
        <v>64.442999999999998</v>
      </c>
      <c r="E68">
        <v>0</v>
      </c>
      <c r="F68">
        <v>1.0999999999999999E-2</v>
      </c>
      <c r="G68">
        <v>1.645</v>
      </c>
      <c r="H68">
        <v>0</v>
      </c>
      <c r="I68">
        <v>2.4E-2</v>
      </c>
      <c r="J68">
        <v>0.83199999999999996</v>
      </c>
      <c r="K68">
        <v>0.312</v>
      </c>
      <c r="L68">
        <v>100.03400000000001</v>
      </c>
      <c r="M68" t="s">
        <v>192</v>
      </c>
    </row>
    <row r="69" spans="1:13" x14ac:dyDescent="0.3">
      <c r="A69" s="1" t="s">
        <v>236</v>
      </c>
      <c r="B69" s="1">
        <v>0</v>
      </c>
      <c r="C69" s="1">
        <v>32.17</v>
      </c>
      <c r="D69" s="1">
        <v>64.597999999999999</v>
      </c>
      <c r="E69" s="1">
        <v>0</v>
      </c>
      <c r="F69" s="1">
        <v>4.0000000000000001E-3</v>
      </c>
      <c r="G69" s="1">
        <v>1.2829999999999999</v>
      </c>
      <c r="H69" s="1">
        <v>0.13200000000000001</v>
      </c>
      <c r="I69" s="1">
        <v>0.124</v>
      </c>
      <c r="J69" s="1">
        <v>1.097</v>
      </c>
      <c r="K69" s="1">
        <v>0.28599999999999998</v>
      </c>
      <c r="L69" s="1">
        <v>99.694000000000003</v>
      </c>
      <c r="M69" s="1" t="s">
        <v>193</v>
      </c>
    </row>
    <row r="70" spans="1:13" x14ac:dyDescent="0.3">
      <c r="A70" s="1" t="s">
        <v>236</v>
      </c>
      <c r="B70" s="1">
        <v>0</v>
      </c>
      <c r="C70" s="1">
        <v>32.758000000000003</v>
      </c>
      <c r="D70" s="1">
        <v>64.641000000000005</v>
      </c>
      <c r="E70" s="1">
        <v>0</v>
      </c>
      <c r="F70" s="1">
        <v>8.0000000000000002E-3</v>
      </c>
      <c r="G70" s="1">
        <v>0.88200000000000001</v>
      </c>
      <c r="H70" s="1">
        <v>0</v>
      </c>
      <c r="I70" s="1">
        <v>0.248</v>
      </c>
      <c r="J70" s="1">
        <v>1.093</v>
      </c>
      <c r="K70" s="1">
        <v>0.31</v>
      </c>
      <c r="L70" s="1">
        <v>99.94</v>
      </c>
      <c r="M70" s="1" t="s">
        <v>194</v>
      </c>
    </row>
    <row r="71" spans="1:13" x14ac:dyDescent="0.3">
      <c r="A71" t="s">
        <v>38</v>
      </c>
      <c r="B71">
        <v>0</v>
      </c>
      <c r="C71">
        <v>32.551000000000002</v>
      </c>
      <c r="D71">
        <v>64.647000000000006</v>
      </c>
      <c r="E71">
        <v>0</v>
      </c>
      <c r="F71">
        <v>1.2E-2</v>
      </c>
      <c r="G71">
        <v>0.14000000000000001</v>
      </c>
      <c r="H71">
        <v>0</v>
      </c>
      <c r="I71">
        <v>0</v>
      </c>
      <c r="J71">
        <v>0.11799999999999999</v>
      </c>
      <c r="K71">
        <v>0.39600000000000002</v>
      </c>
      <c r="L71">
        <v>97.864000000000004</v>
      </c>
      <c r="M71" t="s">
        <v>195</v>
      </c>
    </row>
    <row r="72" spans="1:13" x14ac:dyDescent="0.3">
      <c r="A72" t="s">
        <v>59</v>
      </c>
      <c r="B72">
        <v>3.4000000000000002E-2</v>
      </c>
      <c r="C72">
        <v>32.116999999999997</v>
      </c>
      <c r="D72">
        <v>64.686999999999998</v>
      </c>
      <c r="E72">
        <v>0</v>
      </c>
      <c r="F72">
        <v>4.0000000000000001E-3</v>
      </c>
      <c r="G72">
        <v>1.2809999999999999</v>
      </c>
      <c r="H72">
        <v>0</v>
      </c>
      <c r="I72">
        <v>0.33400000000000002</v>
      </c>
      <c r="J72">
        <v>0.28799999999999998</v>
      </c>
      <c r="K72">
        <v>0.31900000000000001</v>
      </c>
      <c r="L72">
        <v>99.063999999999993</v>
      </c>
      <c r="M72" t="s">
        <v>196</v>
      </c>
    </row>
    <row r="73" spans="1:13" x14ac:dyDescent="0.3">
      <c r="A73" t="s">
        <v>59</v>
      </c>
      <c r="B73">
        <v>0</v>
      </c>
      <c r="C73">
        <v>32.307000000000002</v>
      </c>
      <c r="D73">
        <v>64.692999999999998</v>
      </c>
      <c r="E73">
        <v>0</v>
      </c>
      <c r="F73">
        <v>1.2E-2</v>
      </c>
      <c r="G73">
        <v>1.577</v>
      </c>
      <c r="H73">
        <v>0</v>
      </c>
      <c r="I73">
        <v>0.90900000000000003</v>
      </c>
      <c r="J73">
        <v>0.23300000000000001</v>
      </c>
      <c r="K73">
        <v>0.26500000000000001</v>
      </c>
      <c r="L73">
        <v>99.995999999999995</v>
      </c>
      <c r="M73" t="s">
        <v>197</v>
      </c>
    </row>
    <row r="74" spans="1:13" x14ac:dyDescent="0.3">
      <c r="A74" s="1" t="s">
        <v>236</v>
      </c>
      <c r="B74" s="1">
        <v>0</v>
      </c>
      <c r="C74" s="1">
        <v>32.313000000000002</v>
      </c>
      <c r="D74" s="1">
        <v>64.709000000000003</v>
      </c>
      <c r="E74" s="1">
        <v>0</v>
      </c>
      <c r="F74" s="1">
        <v>6.0000000000000001E-3</v>
      </c>
      <c r="G74" s="1">
        <v>1.0620000000000001</v>
      </c>
      <c r="H74" s="1">
        <v>0</v>
      </c>
      <c r="I74" s="1">
        <v>0.10199999999999999</v>
      </c>
      <c r="J74" s="1">
        <v>1.296</v>
      </c>
      <c r="K74" s="1">
        <v>0.26100000000000001</v>
      </c>
      <c r="L74" s="1">
        <v>99.748999999999995</v>
      </c>
      <c r="M74" s="1" t="s">
        <v>198</v>
      </c>
    </row>
    <row r="75" spans="1:13" x14ac:dyDescent="0.3">
      <c r="A75" s="1" t="s">
        <v>236</v>
      </c>
      <c r="B75" s="1">
        <v>0</v>
      </c>
      <c r="C75" s="1">
        <v>33.271000000000001</v>
      </c>
      <c r="D75" s="1">
        <v>64.820999999999998</v>
      </c>
      <c r="E75" s="1">
        <v>0</v>
      </c>
      <c r="F75" s="1">
        <v>2E-3</v>
      </c>
      <c r="G75" s="1">
        <v>1.2050000000000001</v>
      </c>
      <c r="H75" s="1">
        <v>0</v>
      </c>
      <c r="I75" s="1">
        <v>0.80600000000000005</v>
      </c>
      <c r="J75" s="1">
        <v>0.61799999999999999</v>
      </c>
      <c r="K75" s="1">
        <v>0.28299999999999997</v>
      </c>
      <c r="L75" s="1">
        <v>101.006</v>
      </c>
      <c r="M75" s="1" t="s">
        <v>199</v>
      </c>
    </row>
    <row r="76" spans="1:13" x14ac:dyDescent="0.3">
      <c r="A76" s="1" t="s">
        <v>236</v>
      </c>
      <c r="B76" s="1">
        <v>1.2999999999999999E-2</v>
      </c>
      <c r="C76" s="1">
        <v>33.064</v>
      </c>
      <c r="D76" s="1">
        <v>64.83</v>
      </c>
      <c r="E76" s="1">
        <v>0</v>
      </c>
      <c r="F76" s="1">
        <v>2.7E-2</v>
      </c>
      <c r="G76" s="1">
        <v>0.14299999999999999</v>
      </c>
      <c r="H76" s="1">
        <v>2.5999999999999999E-2</v>
      </c>
      <c r="I76" s="1">
        <v>0.127</v>
      </c>
      <c r="J76" s="1">
        <v>0.443</v>
      </c>
      <c r="K76" s="1">
        <v>0.41</v>
      </c>
      <c r="L76" s="1">
        <v>99.082999999999998</v>
      </c>
      <c r="M76" s="1" t="s">
        <v>200</v>
      </c>
    </row>
    <row r="77" spans="1:13" x14ac:dyDescent="0.3">
      <c r="A77" s="1" t="s">
        <v>236</v>
      </c>
      <c r="B77" s="1">
        <v>9.0999999999999998E-2</v>
      </c>
      <c r="C77" s="1">
        <v>32.378999999999998</v>
      </c>
      <c r="D77" s="1">
        <v>64.878</v>
      </c>
      <c r="E77" s="1">
        <v>0</v>
      </c>
      <c r="F77" s="1">
        <v>2.5999999999999999E-2</v>
      </c>
      <c r="G77" s="1">
        <v>0.17799999999999999</v>
      </c>
      <c r="H77" s="1">
        <v>0</v>
      </c>
      <c r="I77" s="1">
        <v>0.14199999999999999</v>
      </c>
      <c r="J77" s="1">
        <v>0.51600000000000001</v>
      </c>
      <c r="K77" s="1">
        <v>0.31900000000000001</v>
      </c>
      <c r="L77" s="1">
        <v>98.528999999999996</v>
      </c>
      <c r="M77" s="1" t="s">
        <v>201</v>
      </c>
    </row>
    <row r="78" spans="1:13" x14ac:dyDescent="0.3">
      <c r="A78" s="1" t="s">
        <v>38</v>
      </c>
      <c r="B78" s="1">
        <v>0</v>
      </c>
      <c r="C78" s="1">
        <v>32.585999999999999</v>
      </c>
      <c r="D78" s="1">
        <v>64.881</v>
      </c>
      <c r="E78" s="1">
        <v>0</v>
      </c>
      <c r="F78" s="1">
        <v>1.2E-2</v>
      </c>
      <c r="G78" s="1">
        <v>0.22800000000000001</v>
      </c>
      <c r="H78" s="1">
        <v>2.9000000000000001E-2</v>
      </c>
      <c r="I78" s="1">
        <v>0</v>
      </c>
      <c r="J78" s="1">
        <v>5.3999999999999999E-2</v>
      </c>
      <c r="K78" s="1">
        <v>0.19600000000000001</v>
      </c>
      <c r="L78" s="1">
        <v>97.986000000000004</v>
      </c>
      <c r="M78" s="1" t="s">
        <v>202</v>
      </c>
    </row>
    <row r="79" spans="1:13" x14ac:dyDescent="0.3">
      <c r="A79" t="s">
        <v>59</v>
      </c>
      <c r="B79">
        <v>2.9000000000000001E-2</v>
      </c>
      <c r="C79">
        <v>31.95</v>
      </c>
      <c r="D79">
        <v>64.938000000000002</v>
      </c>
      <c r="E79">
        <v>0</v>
      </c>
      <c r="F79">
        <v>0</v>
      </c>
      <c r="G79">
        <v>1.609</v>
      </c>
      <c r="H79">
        <v>0</v>
      </c>
      <c r="I79">
        <v>0.82599999999999996</v>
      </c>
      <c r="J79">
        <v>0</v>
      </c>
      <c r="K79">
        <v>0.245</v>
      </c>
      <c r="L79">
        <v>99.596999999999994</v>
      </c>
      <c r="M79" t="s">
        <v>203</v>
      </c>
    </row>
    <row r="80" spans="1:13" x14ac:dyDescent="0.3">
      <c r="A80" s="1" t="s">
        <v>236</v>
      </c>
      <c r="B80" s="1">
        <v>0.06</v>
      </c>
      <c r="C80" s="1">
        <v>32.610999999999997</v>
      </c>
      <c r="D80" s="1">
        <v>64.974999999999994</v>
      </c>
      <c r="E80" s="1">
        <v>0</v>
      </c>
      <c r="F80" s="1">
        <v>2.3E-2</v>
      </c>
      <c r="G80" s="1">
        <v>0.17299999999999999</v>
      </c>
      <c r="H80" s="1">
        <v>0</v>
      </c>
      <c r="I80" s="1">
        <v>0.13300000000000001</v>
      </c>
      <c r="J80" s="1">
        <v>0.51800000000000002</v>
      </c>
      <c r="K80" s="1">
        <v>0.36499999999999999</v>
      </c>
      <c r="L80" s="1">
        <v>98.858000000000004</v>
      </c>
      <c r="M80" s="1" t="s">
        <v>204</v>
      </c>
    </row>
    <row r="81" spans="1:13" x14ac:dyDescent="0.3">
      <c r="A81" s="1" t="s">
        <v>236</v>
      </c>
      <c r="B81" s="1">
        <v>8.0000000000000002E-3</v>
      </c>
      <c r="C81" s="1">
        <v>31.844999999999999</v>
      </c>
      <c r="D81" s="1">
        <v>64.98</v>
      </c>
      <c r="E81" s="1">
        <v>0</v>
      </c>
      <c r="F81" s="1">
        <v>1.4E-2</v>
      </c>
      <c r="G81" s="1">
        <v>1.415</v>
      </c>
      <c r="H81" s="1">
        <v>0</v>
      </c>
      <c r="I81" s="1">
        <v>0.10100000000000001</v>
      </c>
      <c r="J81" s="1">
        <v>0.46899999999999997</v>
      </c>
      <c r="K81" s="1">
        <v>0.36199999999999999</v>
      </c>
      <c r="L81" s="1">
        <v>99.194000000000003</v>
      </c>
      <c r="M81" s="1" t="s">
        <v>205</v>
      </c>
    </row>
    <row r="82" spans="1:13" x14ac:dyDescent="0.3">
      <c r="A82" s="1" t="s">
        <v>236</v>
      </c>
      <c r="B82" s="1">
        <v>0</v>
      </c>
      <c r="C82" s="1">
        <v>32.475999999999999</v>
      </c>
      <c r="D82" s="1">
        <v>64.995000000000005</v>
      </c>
      <c r="E82" s="1">
        <v>0</v>
      </c>
      <c r="F82" s="1">
        <v>3.0000000000000001E-3</v>
      </c>
      <c r="G82" s="1">
        <v>0.95099999999999996</v>
      </c>
      <c r="H82" s="1">
        <v>0</v>
      </c>
      <c r="I82" s="1">
        <v>0.82499999999999996</v>
      </c>
      <c r="J82" s="1">
        <v>1.9E-2</v>
      </c>
      <c r="K82" s="1">
        <v>0.30399999999999999</v>
      </c>
      <c r="L82" s="1">
        <v>99.572999999999993</v>
      </c>
      <c r="M82" s="1" t="s">
        <v>206</v>
      </c>
    </row>
    <row r="83" spans="1:13" x14ac:dyDescent="0.3">
      <c r="A83" t="s">
        <v>59</v>
      </c>
      <c r="B83">
        <v>0</v>
      </c>
      <c r="C83">
        <v>33.206000000000003</v>
      </c>
      <c r="D83">
        <v>65.052999999999997</v>
      </c>
      <c r="E83">
        <v>0</v>
      </c>
      <c r="F83">
        <v>0</v>
      </c>
      <c r="G83">
        <v>1.2949999999999999</v>
      </c>
      <c r="H83">
        <v>0</v>
      </c>
      <c r="I83">
        <v>0.78200000000000003</v>
      </c>
      <c r="J83">
        <v>5.0999999999999997E-2</v>
      </c>
      <c r="K83">
        <v>0.316</v>
      </c>
      <c r="L83">
        <v>100.703</v>
      </c>
      <c r="M83" t="s">
        <v>207</v>
      </c>
    </row>
    <row r="84" spans="1:13" x14ac:dyDescent="0.3">
      <c r="A84" t="s">
        <v>59</v>
      </c>
      <c r="B84">
        <v>0</v>
      </c>
      <c r="C84">
        <v>32.698</v>
      </c>
      <c r="D84">
        <v>65.096000000000004</v>
      </c>
      <c r="E84">
        <v>0</v>
      </c>
      <c r="F84">
        <v>0</v>
      </c>
      <c r="G84">
        <v>1.0089999999999999</v>
      </c>
      <c r="H84">
        <v>0</v>
      </c>
      <c r="I84">
        <v>0.432</v>
      </c>
      <c r="J84">
        <v>0</v>
      </c>
      <c r="K84">
        <v>0.30199999999999999</v>
      </c>
      <c r="L84">
        <v>99.537000000000006</v>
      </c>
      <c r="M84" t="s">
        <v>208</v>
      </c>
    </row>
    <row r="85" spans="1:13" x14ac:dyDescent="0.3">
      <c r="A85" s="1" t="s">
        <v>236</v>
      </c>
      <c r="B85" s="1">
        <v>0</v>
      </c>
      <c r="C85" s="1">
        <v>32.058</v>
      </c>
      <c r="D85" s="1">
        <v>65.153999999999996</v>
      </c>
      <c r="E85" s="1">
        <v>0</v>
      </c>
      <c r="F85" s="1">
        <v>4.0000000000000001E-3</v>
      </c>
      <c r="G85" s="1">
        <v>0.752</v>
      </c>
      <c r="H85" s="1">
        <v>0</v>
      </c>
      <c r="I85" s="1">
        <v>0.59499999999999997</v>
      </c>
      <c r="J85" s="1">
        <v>0.61599999999999999</v>
      </c>
      <c r="K85" s="1">
        <v>0.308</v>
      </c>
      <c r="L85" s="1">
        <v>99.486999999999995</v>
      </c>
      <c r="M85" s="1" t="s">
        <v>209</v>
      </c>
    </row>
    <row r="86" spans="1:13" x14ac:dyDescent="0.3">
      <c r="A86" s="1" t="s">
        <v>236</v>
      </c>
      <c r="B86" s="1">
        <v>0</v>
      </c>
      <c r="C86" s="1">
        <v>33.064999999999998</v>
      </c>
      <c r="D86" s="1">
        <v>65.164000000000001</v>
      </c>
      <c r="E86" s="1">
        <v>0</v>
      </c>
      <c r="F86" s="1">
        <v>2E-3</v>
      </c>
      <c r="G86" s="1">
        <v>8.5000000000000006E-2</v>
      </c>
      <c r="H86" s="1">
        <v>0</v>
      </c>
      <c r="I86" s="1">
        <v>8.7999999999999995E-2</v>
      </c>
      <c r="J86" s="1">
        <v>9.1999999999999998E-2</v>
      </c>
      <c r="K86" s="1">
        <v>0.36399999999999999</v>
      </c>
      <c r="L86" s="1">
        <v>98.86</v>
      </c>
      <c r="M86" s="1" t="s">
        <v>210</v>
      </c>
    </row>
    <row r="87" spans="1:13" x14ac:dyDescent="0.3">
      <c r="A87" t="s">
        <v>38</v>
      </c>
      <c r="B87">
        <v>0</v>
      </c>
      <c r="C87">
        <v>31.295999999999999</v>
      </c>
      <c r="D87">
        <v>65.200999999999993</v>
      </c>
      <c r="E87">
        <v>0</v>
      </c>
      <c r="F87">
        <v>0</v>
      </c>
      <c r="G87">
        <v>1.135</v>
      </c>
      <c r="H87">
        <v>0</v>
      </c>
      <c r="I87">
        <v>6.0999999999999999E-2</v>
      </c>
      <c r="J87">
        <v>1.0760000000000001</v>
      </c>
      <c r="K87">
        <v>0.39100000000000001</v>
      </c>
      <c r="L87">
        <v>99.16</v>
      </c>
      <c r="M87" t="s">
        <v>211</v>
      </c>
    </row>
    <row r="88" spans="1:13" x14ac:dyDescent="0.3">
      <c r="A88" s="1" t="s">
        <v>236</v>
      </c>
      <c r="B88" s="1">
        <v>0</v>
      </c>
      <c r="C88" s="1">
        <v>29.959</v>
      </c>
      <c r="D88" s="1">
        <v>65.204999999999998</v>
      </c>
      <c r="E88" s="1">
        <v>0</v>
      </c>
      <c r="F88" s="1">
        <v>2E-3</v>
      </c>
      <c r="G88" s="1">
        <v>1.258</v>
      </c>
      <c r="H88" s="1">
        <v>0.68300000000000005</v>
      </c>
      <c r="I88" s="1">
        <v>0.17</v>
      </c>
      <c r="J88" s="1">
        <v>0.81</v>
      </c>
      <c r="K88" s="1">
        <v>0.19700000000000001</v>
      </c>
      <c r="L88" s="1">
        <v>98.284000000000006</v>
      </c>
      <c r="M88" s="1" t="s">
        <v>212</v>
      </c>
    </row>
    <row r="89" spans="1:13" x14ac:dyDescent="0.3">
      <c r="A89" t="s">
        <v>59</v>
      </c>
      <c r="B89">
        <v>0</v>
      </c>
      <c r="C89">
        <v>32.685000000000002</v>
      </c>
      <c r="D89">
        <v>65.218999999999994</v>
      </c>
      <c r="E89">
        <v>0</v>
      </c>
      <c r="F89">
        <v>0</v>
      </c>
      <c r="G89">
        <v>0.85799999999999998</v>
      </c>
      <c r="H89">
        <v>0</v>
      </c>
      <c r="I89">
        <v>0.53800000000000003</v>
      </c>
      <c r="J89">
        <v>7.3999999999999996E-2</v>
      </c>
      <c r="K89">
        <v>0.307</v>
      </c>
      <c r="L89">
        <v>99.680999999999997</v>
      </c>
      <c r="M89" t="s">
        <v>213</v>
      </c>
    </row>
    <row r="90" spans="1:13" x14ac:dyDescent="0.3">
      <c r="A90" s="1" t="s">
        <v>236</v>
      </c>
      <c r="B90" s="1">
        <v>0</v>
      </c>
      <c r="C90" s="1">
        <v>32.707999999999998</v>
      </c>
      <c r="D90" s="1">
        <v>65.257000000000005</v>
      </c>
      <c r="E90" s="1">
        <v>0</v>
      </c>
      <c r="F90" s="1">
        <v>2.4E-2</v>
      </c>
      <c r="G90" s="1">
        <v>0.11</v>
      </c>
      <c r="H90" s="1">
        <v>0</v>
      </c>
      <c r="I90" s="1">
        <v>0.126</v>
      </c>
      <c r="J90" s="1">
        <v>0.41099999999999998</v>
      </c>
      <c r="K90" s="1">
        <v>0.39</v>
      </c>
      <c r="L90" s="1">
        <v>99.025999999999996</v>
      </c>
      <c r="M90" s="1" t="s">
        <v>214</v>
      </c>
    </row>
    <row r="91" spans="1:13" x14ac:dyDescent="0.3">
      <c r="A91" s="1" t="s">
        <v>38</v>
      </c>
      <c r="B91" s="1">
        <v>0</v>
      </c>
      <c r="C91" s="1">
        <v>32.061</v>
      </c>
      <c r="D91" s="1">
        <v>65.272999999999996</v>
      </c>
      <c r="E91" s="1">
        <v>0</v>
      </c>
      <c r="F91" s="1">
        <v>0</v>
      </c>
      <c r="G91" s="1">
        <v>0.183</v>
      </c>
      <c r="H91" s="1">
        <v>0</v>
      </c>
      <c r="I91" s="1">
        <v>0</v>
      </c>
      <c r="J91" s="1">
        <v>2.9000000000000001E-2</v>
      </c>
      <c r="K91" s="1">
        <v>0.154</v>
      </c>
      <c r="L91" s="1">
        <v>97.7</v>
      </c>
      <c r="M91" s="1" t="s">
        <v>215</v>
      </c>
    </row>
    <row r="92" spans="1:13" x14ac:dyDescent="0.3">
      <c r="A92" t="s">
        <v>38</v>
      </c>
      <c r="B92">
        <v>1.4E-2</v>
      </c>
      <c r="C92">
        <v>33.055</v>
      </c>
      <c r="D92">
        <v>65.494</v>
      </c>
      <c r="E92">
        <v>0</v>
      </c>
      <c r="F92">
        <v>0</v>
      </c>
      <c r="G92">
        <v>0.84799999999999998</v>
      </c>
      <c r="H92">
        <v>7.0000000000000001E-3</v>
      </c>
      <c r="I92">
        <v>0.17499999999999999</v>
      </c>
      <c r="J92">
        <v>0.84499999999999997</v>
      </c>
      <c r="K92">
        <v>5.1999999999999998E-2</v>
      </c>
      <c r="L92">
        <v>100.49</v>
      </c>
      <c r="M92" t="s">
        <v>216</v>
      </c>
    </row>
    <row r="93" spans="1:13" x14ac:dyDescent="0.3">
      <c r="A93" t="s">
        <v>59</v>
      </c>
      <c r="B93">
        <v>0</v>
      </c>
      <c r="C93">
        <v>32.686999999999998</v>
      </c>
      <c r="D93">
        <v>65.498999999999995</v>
      </c>
      <c r="E93">
        <v>0</v>
      </c>
      <c r="F93">
        <v>1.4E-2</v>
      </c>
      <c r="G93">
        <v>1.292</v>
      </c>
      <c r="H93">
        <v>0</v>
      </c>
      <c r="I93">
        <v>0.78400000000000003</v>
      </c>
      <c r="J93">
        <v>3.1E-2</v>
      </c>
      <c r="K93">
        <v>0.31900000000000001</v>
      </c>
      <c r="L93">
        <v>100.626</v>
      </c>
      <c r="M93" t="s">
        <v>217</v>
      </c>
    </row>
    <row r="94" spans="1:13" x14ac:dyDescent="0.3">
      <c r="A94" s="1" t="s">
        <v>236</v>
      </c>
      <c r="B94" s="1">
        <v>0</v>
      </c>
      <c r="C94" s="1">
        <v>32.453000000000003</v>
      </c>
      <c r="D94" s="1">
        <v>65.5</v>
      </c>
      <c r="E94" s="1">
        <v>0</v>
      </c>
      <c r="F94" s="1">
        <v>7.0000000000000001E-3</v>
      </c>
      <c r="G94" s="1">
        <v>0.27800000000000002</v>
      </c>
      <c r="H94" s="1">
        <v>0</v>
      </c>
      <c r="I94" s="1">
        <v>0.27100000000000002</v>
      </c>
      <c r="J94" s="1">
        <v>4.4999999999999998E-2</v>
      </c>
      <c r="K94" s="1">
        <v>0.35799999999999998</v>
      </c>
      <c r="L94" s="1">
        <v>98.912000000000006</v>
      </c>
      <c r="M94" s="1" t="s">
        <v>218</v>
      </c>
    </row>
    <row r="95" spans="1:13" x14ac:dyDescent="0.3">
      <c r="A95" s="1" t="s">
        <v>236</v>
      </c>
      <c r="B95" s="1">
        <v>0</v>
      </c>
      <c r="C95" s="1">
        <v>32.835999999999999</v>
      </c>
      <c r="D95" s="1">
        <v>65.533000000000001</v>
      </c>
      <c r="E95" s="1">
        <v>0</v>
      </c>
      <c r="F95" s="1">
        <v>8.0000000000000002E-3</v>
      </c>
      <c r="G95" s="1">
        <v>1.3520000000000001</v>
      </c>
      <c r="H95" s="1">
        <v>0</v>
      </c>
      <c r="I95" s="1">
        <v>0.17499999999999999</v>
      </c>
      <c r="J95" s="1">
        <v>3.7999999999999999E-2</v>
      </c>
      <c r="K95" s="1">
        <v>0.28899999999999998</v>
      </c>
      <c r="L95" s="1">
        <v>100.23099999999999</v>
      </c>
      <c r="M95" s="1" t="s">
        <v>219</v>
      </c>
    </row>
    <row r="96" spans="1:13" x14ac:dyDescent="0.3">
      <c r="A96" s="1" t="s">
        <v>38</v>
      </c>
      <c r="B96" s="1">
        <v>0.01</v>
      </c>
      <c r="C96" s="1">
        <v>32.695</v>
      </c>
      <c r="D96" s="1">
        <v>65.641000000000005</v>
      </c>
      <c r="E96" s="1">
        <v>0</v>
      </c>
      <c r="F96" s="1">
        <v>0.01</v>
      </c>
      <c r="G96" s="1">
        <v>0.17399999999999999</v>
      </c>
      <c r="H96" s="1">
        <v>0</v>
      </c>
      <c r="I96" s="1">
        <v>2E-3</v>
      </c>
      <c r="J96" s="1">
        <v>3.3000000000000002E-2</v>
      </c>
      <c r="K96" s="1">
        <v>0.17399999999999999</v>
      </c>
      <c r="L96" s="1">
        <v>98.739000000000004</v>
      </c>
      <c r="M96" s="1" t="s">
        <v>220</v>
      </c>
    </row>
    <row r="97" spans="1:13" x14ac:dyDescent="0.3">
      <c r="A97" s="1" t="s">
        <v>236</v>
      </c>
      <c r="B97" s="1">
        <v>0</v>
      </c>
      <c r="C97" s="1">
        <v>31.809000000000001</v>
      </c>
      <c r="D97" s="1">
        <v>65.775000000000006</v>
      </c>
      <c r="E97" s="1">
        <v>0</v>
      </c>
      <c r="F97" s="1">
        <v>7.0000000000000001E-3</v>
      </c>
      <c r="G97" s="1">
        <v>1.34</v>
      </c>
      <c r="H97" s="1">
        <v>0</v>
      </c>
      <c r="I97" s="1">
        <v>0.192</v>
      </c>
      <c r="J97" s="1">
        <v>1.4E-2</v>
      </c>
      <c r="K97" s="1">
        <v>0.33400000000000002</v>
      </c>
      <c r="L97" s="1">
        <v>99.471000000000004</v>
      </c>
      <c r="M97" s="1" t="s">
        <v>221</v>
      </c>
    </row>
    <row r="98" spans="1:13" x14ac:dyDescent="0.3">
      <c r="A98" s="1" t="s">
        <v>236</v>
      </c>
      <c r="B98" s="1">
        <v>0</v>
      </c>
      <c r="C98" s="1">
        <v>32.875999999999998</v>
      </c>
      <c r="D98" s="1">
        <v>65.840999999999994</v>
      </c>
      <c r="E98" s="1">
        <v>0</v>
      </c>
      <c r="F98" s="1">
        <v>1.7000000000000001E-2</v>
      </c>
      <c r="G98" s="1">
        <v>1.4330000000000001</v>
      </c>
      <c r="H98" s="1">
        <v>8.9999999999999993E-3</v>
      </c>
      <c r="I98" s="1">
        <v>0.191</v>
      </c>
      <c r="J98" s="1">
        <v>3.5999999999999997E-2</v>
      </c>
      <c r="K98" s="1">
        <v>0.34699999999999998</v>
      </c>
      <c r="L98" s="1">
        <v>100.75</v>
      </c>
      <c r="M98" s="1" t="s">
        <v>222</v>
      </c>
    </row>
    <row r="99" spans="1:13" x14ac:dyDescent="0.3">
      <c r="A99" s="1" t="s">
        <v>236</v>
      </c>
      <c r="B99" s="1">
        <v>0</v>
      </c>
      <c r="C99" s="1">
        <v>32.953000000000003</v>
      </c>
      <c r="D99" s="1">
        <v>65.906999999999996</v>
      </c>
      <c r="E99" s="1">
        <v>0</v>
      </c>
      <c r="F99" s="1">
        <v>2E-3</v>
      </c>
      <c r="G99" s="1">
        <v>1.2190000000000001</v>
      </c>
      <c r="H99" s="1">
        <v>0</v>
      </c>
      <c r="I99" s="1">
        <v>0.17100000000000001</v>
      </c>
      <c r="J99" s="1">
        <v>0</v>
      </c>
      <c r="K99" s="1">
        <v>0.34300000000000003</v>
      </c>
      <c r="L99" s="1">
        <v>100.595</v>
      </c>
      <c r="M99" s="1" t="s">
        <v>223</v>
      </c>
    </row>
    <row r="100" spans="1:13" x14ac:dyDescent="0.3">
      <c r="A100" t="s">
        <v>59</v>
      </c>
      <c r="B100">
        <v>0</v>
      </c>
      <c r="C100">
        <v>32.838000000000001</v>
      </c>
      <c r="D100">
        <v>65.935000000000002</v>
      </c>
      <c r="E100">
        <v>0</v>
      </c>
      <c r="F100">
        <v>0</v>
      </c>
      <c r="G100">
        <v>1.1000000000000001</v>
      </c>
      <c r="H100">
        <v>2.5000000000000001E-2</v>
      </c>
      <c r="I100">
        <v>0.46200000000000002</v>
      </c>
      <c r="J100">
        <v>2.5000000000000001E-2</v>
      </c>
      <c r="K100">
        <v>0.318</v>
      </c>
      <c r="L100">
        <v>100.703</v>
      </c>
      <c r="M100" t="s">
        <v>224</v>
      </c>
    </row>
    <row r="101" spans="1:13" x14ac:dyDescent="0.3">
      <c r="A101" s="1" t="s">
        <v>236</v>
      </c>
      <c r="B101" s="1">
        <v>0</v>
      </c>
      <c r="C101" s="1">
        <v>32.686</v>
      </c>
      <c r="D101" s="1">
        <v>66.165999999999997</v>
      </c>
      <c r="E101" s="1">
        <v>0</v>
      </c>
      <c r="F101" s="1">
        <v>1E-3</v>
      </c>
      <c r="G101" s="1">
        <v>0.25900000000000001</v>
      </c>
      <c r="H101" s="1">
        <v>0</v>
      </c>
      <c r="I101" s="1">
        <v>8.3000000000000004E-2</v>
      </c>
      <c r="J101" s="1">
        <v>0.20499999999999999</v>
      </c>
      <c r="K101" s="1">
        <v>0.28000000000000003</v>
      </c>
      <c r="L101" s="1">
        <v>99.68</v>
      </c>
      <c r="M101" s="1" t="s">
        <v>225</v>
      </c>
    </row>
    <row r="102" spans="1:13" x14ac:dyDescent="0.3">
      <c r="A102" s="1" t="s">
        <v>236</v>
      </c>
      <c r="B102" s="1">
        <v>0</v>
      </c>
      <c r="C102" s="1">
        <v>32.74</v>
      </c>
      <c r="D102" s="1">
        <v>66.180999999999997</v>
      </c>
      <c r="E102" s="1">
        <v>0</v>
      </c>
      <c r="F102" s="1">
        <v>0</v>
      </c>
      <c r="G102" s="1">
        <v>0.95299999999999996</v>
      </c>
      <c r="H102" s="1">
        <v>0</v>
      </c>
      <c r="I102" s="1">
        <v>7.4999999999999997E-2</v>
      </c>
      <c r="J102" s="1">
        <v>2.9000000000000001E-2</v>
      </c>
      <c r="K102" s="1">
        <v>0.22800000000000001</v>
      </c>
      <c r="L102" s="1">
        <v>100.206</v>
      </c>
      <c r="M102" s="1" t="s">
        <v>226</v>
      </c>
    </row>
    <row r="103" spans="1:13" x14ac:dyDescent="0.3">
      <c r="A103" s="1" t="s">
        <v>59</v>
      </c>
      <c r="B103" s="1">
        <v>0</v>
      </c>
      <c r="C103" s="1">
        <v>32.598999999999997</v>
      </c>
      <c r="D103" s="1">
        <v>66.272000000000006</v>
      </c>
      <c r="E103" s="1">
        <v>0</v>
      </c>
      <c r="F103" s="1">
        <v>1.6E-2</v>
      </c>
      <c r="G103" s="1">
        <v>0.42699999999999999</v>
      </c>
      <c r="H103" s="1">
        <v>3.0000000000000001E-3</v>
      </c>
      <c r="I103" s="1">
        <v>0.32600000000000001</v>
      </c>
      <c r="J103" s="1">
        <v>4.1000000000000002E-2</v>
      </c>
      <c r="K103" s="1">
        <v>0.29099999999999998</v>
      </c>
      <c r="L103" s="1">
        <v>99.974999999999994</v>
      </c>
      <c r="M103" s="1" t="s">
        <v>227</v>
      </c>
    </row>
    <row r="104" spans="1:13" x14ac:dyDescent="0.3">
      <c r="A104" s="1" t="s">
        <v>59</v>
      </c>
      <c r="B104" s="1">
        <v>0</v>
      </c>
      <c r="C104" s="1">
        <v>32.904000000000003</v>
      </c>
      <c r="D104" s="1">
        <v>66.305000000000007</v>
      </c>
      <c r="E104" s="1">
        <v>0</v>
      </c>
      <c r="F104" s="1">
        <v>7.0000000000000001E-3</v>
      </c>
      <c r="G104" s="1">
        <v>0.44400000000000001</v>
      </c>
      <c r="H104" s="1">
        <v>0</v>
      </c>
      <c r="I104" s="1">
        <v>0.48899999999999999</v>
      </c>
      <c r="J104" s="1">
        <v>2.8000000000000001E-2</v>
      </c>
      <c r="K104" s="1">
        <v>0.33700000000000002</v>
      </c>
      <c r="L104" s="1">
        <v>100.514</v>
      </c>
      <c r="M104" s="1" t="s">
        <v>228</v>
      </c>
    </row>
    <row r="105" spans="1:13" x14ac:dyDescent="0.3">
      <c r="A105" s="1" t="s">
        <v>236</v>
      </c>
      <c r="B105" s="1">
        <v>0</v>
      </c>
      <c r="C105" s="1">
        <v>32.351999999999997</v>
      </c>
      <c r="D105" s="1">
        <v>66.516000000000005</v>
      </c>
      <c r="E105" s="1">
        <v>0</v>
      </c>
      <c r="F105" s="1">
        <v>1.2E-2</v>
      </c>
      <c r="G105" s="1">
        <v>0.27700000000000002</v>
      </c>
      <c r="H105" s="1">
        <v>0</v>
      </c>
      <c r="I105" s="1">
        <v>0.26300000000000001</v>
      </c>
      <c r="J105" s="1">
        <v>0</v>
      </c>
      <c r="K105" s="1">
        <v>0.35699999999999998</v>
      </c>
      <c r="L105" s="1">
        <v>99.777000000000001</v>
      </c>
      <c r="M105" s="1" t="s">
        <v>229</v>
      </c>
    </row>
    <row r="106" spans="1:13" x14ac:dyDescent="0.3">
      <c r="A106" s="1" t="s">
        <v>236</v>
      </c>
      <c r="B106" s="1">
        <v>0</v>
      </c>
      <c r="C106" s="1">
        <v>32.726999999999997</v>
      </c>
      <c r="D106" s="1">
        <v>66.587999999999994</v>
      </c>
      <c r="E106" s="1">
        <v>0</v>
      </c>
      <c r="F106" s="1">
        <v>2E-3</v>
      </c>
      <c r="G106" s="1">
        <v>0.30599999999999999</v>
      </c>
      <c r="H106" s="1">
        <v>0</v>
      </c>
      <c r="I106" s="1">
        <v>0.38</v>
      </c>
      <c r="J106" s="1">
        <v>0.17599999999999999</v>
      </c>
      <c r="K106" s="1">
        <v>0.33200000000000002</v>
      </c>
      <c r="L106" s="1">
        <v>100.511</v>
      </c>
      <c r="M106" s="1" t="s">
        <v>230</v>
      </c>
    </row>
    <row r="107" spans="1:13" x14ac:dyDescent="0.3">
      <c r="A107" s="1" t="s">
        <v>236</v>
      </c>
      <c r="B107" s="1">
        <v>0</v>
      </c>
      <c r="C107" s="1">
        <v>32.69</v>
      </c>
      <c r="D107" s="1">
        <v>66.802999999999997</v>
      </c>
      <c r="E107" s="1">
        <v>0</v>
      </c>
      <c r="F107" s="1">
        <v>7.0000000000000001E-3</v>
      </c>
      <c r="G107" s="1">
        <v>0.24099999999999999</v>
      </c>
      <c r="H107" s="1">
        <v>0</v>
      </c>
      <c r="I107" s="1">
        <v>0.35699999999999998</v>
      </c>
      <c r="J107" s="1">
        <v>0</v>
      </c>
      <c r="K107" s="1">
        <v>0.29099999999999998</v>
      </c>
      <c r="L107" s="1">
        <v>100.389</v>
      </c>
      <c r="M107" s="1" t="s">
        <v>231</v>
      </c>
    </row>
    <row r="108" spans="1:13" x14ac:dyDescent="0.3">
      <c r="A108" s="1" t="s">
        <v>59</v>
      </c>
      <c r="B108" s="1">
        <v>0</v>
      </c>
      <c r="C108" s="1">
        <v>32.902999999999999</v>
      </c>
      <c r="D108" s="1">
        <v>66.947999999999993</v>
      </c>
      <c r="E108" s="1">
        <v>0</v>
      </c>
      <c r="F108" s="1">
        <v>1.7999999999999999E-2</v>
      </c>
      <c r="G108" s="1">
        <v>0.36199999999999999</v>
      </c>
      <c r="H108" s="1">
        <v>0</v>
      </c>
      <c r="I108" s="1">
        <v>0.315</v>
      </c>
      <c r="J108" s="1">
        <v>0</v>
      </c>
      <c r="K108" s="1">
        <v>0.27700000000000002</v>
      </c>
      <c r="L108" s="1">
        <v>100.82299999999999</v>
      </c>
      <c r="M108" s="1" t="s">
        <v>232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3F272-807F-4409-8B66-A7F3FE55E012}">
  <dimension ref="A1:K19"/>
  <sheetViews>
    <sheetView workbookViewId="0">
      <selection activeCell="K1" sqref="K1"/>
    </sheetView>
  </sheetViews>
  <sheetFormatPr defaultRowHeight="14.4" x14ac:dyDescent="0.3"/>
  <cols>
    <col min="11" max="11" width="20.44140625" bestFit="1" customWidth="1"/>
  </cols>
  <sheetData>
    <row r="1" spans="1:11" x14ac:dyDescent="0.3">
      <c r="A1" t="s">
        <v>0</v>
      </c>
      <c r="B1" t="s">
        <v>1</v>
      </c>
      <c r="C1" t="s">
        <v>5</v>
      </c>
      <c r="D1" t="s">
        <v>98</v>
      </c>
      <c r="E1" t="s">
        <v>99</v>
      </c>
      <c r="F1" t="s">
        <v>100</v>
      </c>
      <c r="G1" t="s">
        <v>101</v>
      </c>
      <c r="H1" t="s">
        <v>4</v>
      </c>
      <c r="I1" t="s">
        <v>102</v>
      </c>
      <c r="J1" t="s">
        <v>9</v>
      </c>
      <c r="K1" s="1" t="s">
        <v>580</v>
      </c>
    </row>
    <row r="2" spans="1:11" x14ac:dyDescent="0.3">
      <c r="A2">
        <v>1</v>
      </c>
      <c r="B2">
        <v>0.127</v>
      </c>
      <c r="C2">
        <v>30.291</v>
      </c>
      <c r="D2">
        <v>12.704000000000001</v>
      </c>
      <c r="E2">
        <v>0.53100000000000003</v>
      </c>
      <c r="F2">
        <v>0.01</v>
      </c>
      <c r="G2">
        <v>2.2040000000000002</v>
      </c>
      <c r="H2">
        <v>30.34</v>
      </c>
      <c r="I2">
        <v>26.141999999999999</v>
      </c>
      <c r="J2">
        <v>102.364</v>
      </c>
      <c r="K2" t="s">
        <v>119</v>
      </c>
    </row>
    <row r="3" spans="1:11" x14ac:dyDescent="0.3">
      <c r="A3">
        <v>2</v>
      </c>
      <c r="B3">
        <v>0.10299999999999999</v>
      </c>
      <c r="C3">
        <v>30.006</v>
      </c>
      <c r="D3">
        <v>7.2210000000000001</v>
      </c>
      <c r="E3">
        <v>0.27</v>
      </c>
      <c r="F3">
        <v>2.7280000000000002</v>
      </c>
      <c r="G3">
        <v>0.95699999999999996</v>
      </c>
      <c r="H3">
        <v>39.207999999999998</v>
      </c>
      <c r="I3">
        <v>19.992999999999999</v>
      </c>
      <c r="J3">
        <v>100.486</v>
      </c>
      <c r="K3" t="s">
        <v>111</v>
      </c>
    </row>
    <row r="4" spans="1:11" x14ac:dyDescent="0.3">
      <c r="A4">
        <v>3</v>
      </c>
      <c r="B4">
        <v>0.188</v>
      </c>
      <c r="C4">
        <v>29.584</v>
      </c>
      <c r="D4">
        <v>12.487</v>
      </c>
      <c r="E4">
        <v>0.49</v>
      </c>
      <c r="F4">
        <v>2.1000000000000001E-2</v>
      </c>
      <c r="G4">
        <v>1.984</v>
      </c>
      <c r="H4">
        <v>29.513999999999999</v>
      </c>
      <c r="I4">
        <v>25.68</v>
      </c>
      <c r="J4">
        <v>99.947999999999993</v>
      </c>
      <c r="K4" t="s">
        <v>115</v>
      </c>
    </row>
    <row r="5" spans="1:11" x14ac:dyDescent="0.3">
      <c r="A5">
        <v>4</v>
      </c>
      <c r="B5">
        <v>0.126</v>
      </c>
      <c r="C5">
        <v>30.006</v>
      </c>
      <c r="D5">
        <v>8.1340000000000003</v>
      </c>
      <c r="E5">
        <v>0.19600000000000001</v>
      </c>
      <c r="F5">
        <v>2.7069999999999999</v>
      </c>
      <c r="G5">
        <v>0.77100000000000002</v>
      </c>
      <c r="H5">
        <v>39.238999999999997</v>
      </c>
      <c r="I5">
        <v>19.689</v>
      </c>
      <c r="J5">
        <v>100.86799999999999</v>
      </c>
      <c r="K5" t="s">
        <v>110</v>
      </c>
    </row>
    <row r="6" spans="1:11" x14ac:dyDescent="0.3">
      <c r="A6">
        <v>5</v>
      </c>
      <c r="B6">
        <v>0.10299999999999999</v>
      </c>
      <c r="C6">
        <v>29.521000000000001</v>
      </c>
      <c r="D6">
        <v>12.895</v>
      </c>
      <c r="E6">
        <v>0.51400000000000001</v>
      </c>
      <c r="F6">
        <v>7.0000000000000001E-3</v>
      </c>
      <c r="G6">
        <v>2.4689999999999999</v>
      </c>
      <c r="H6">
        <v>30.186</v>
      </c>
      <c r="I6">
        <v>25.7</v>
      </c>
      <c r="J6">
        <v>101.404</v>
      </c>
      <c r="K6" t="s">
        <v>116</v>
      </c>
    </row>
    <row r="7" spans="1:11" x14ac:dyDescent="0.3">
      <c r="A7">
        <v>9</v>
      </c>
      <c r="B7">
        <v>0.19</v>
      </c>
      <c r="C7">
        <v>30.120999999999999</v>
      </c>
      <c r="D7">
        <v>14.430999999999999</v>
      </c>
      <c r="E7">
        <v>0.63300000000000001</v>
      </c>
      <c r="F7">
        <v>7.0000000000000001E-3</v>
      </c>
      <c r="G7">
        <v>2.6520000000000001</v>
      </c>
      <c r="H7">
        <v>29.57</v>
      </c>
      <c r="I7">
        <v>24.039000000000001</v>
      </c>
      <c r="J7">
        <v>101.636</v>
      </c>
      <c r="K7" t="s">
        <v>112</v>
      </c>
    </row>
    <row r="8" spans="1:11" x14ac:dyDescent="0.3">
      <c r="A8">
        <v>10</v>
      </c>
      <c r="B8">
        <v>0.20300000000000001</v>
      </c>
      <c r="C8">
        <v>29.812000000000001</v>
      </c>
      <c r="D8">
        <v>12.289</v>
      </c>
      <c r="E8">
        <v>0.48699999999999999</v>
      </c>
      <c r="F8">
        <v>7.0000000000000001E-3</v>
      </c>
      <c r="G8">
        <v>2.1309999999999998</v>
      </c>
      <c r="H8">
        <v>30.707000000000001</v>
      </c>
      <c r="I8">
        <v>25.869</v>
      </c>
      <c r="J8">
        <v>101.505</v>
      </c>
      <c r="K8" t="s">
        <v>118</v>
      </c>
    </row>
    <row r="9" spans="1:11" x14ac:dyDescent="0.3">
      <c r="A9">
        <v>12</v>
      </c>
      <c r="B9">
        <v>0.182</v>
      </c>
      <c r="C9">
        <v>29.681999999999999</v>
      </c>
      <c r="D9">
        <v>11.233000000000001</v>
      </c>
      <c r="E9">
        <v>0.42299999999999999</v>
      </c>
      <c r="F9">
        <v>2.5999999999999999E-2</v>
      </c>
      <c r="G9">
        <v>4.3769999999999998</v>
      </c>
      <c r="H9">
        <v>29.478999999999999</v>
      </c>
      <c r="I9">
        <v>25.49</v>
      </c>
      <c r="J9">
        <v>100.938</v>
      </c>
      <c r="K9" t="s">
        <v>114</v>
      </c>
    </row>
    <row r="10" spans="1:11" x14ac:dyDescent="0.3">
      <c r="A10">
        <v>14</v>
      </c>
      <c r="B10">
        <v>0.23300000000000001</v>
      </c>
      <c r="C10">
        <v>29.422999999999998</v>
      </c>
      <c r="D10">
        <v>0.01</v>
      </c>
      <c r="E10">
        <v>0.13</v>
      </c>
      <c r="F10">
        <v>5.3999999999999999E-2</v>
      </c>
      <c r="G10">
        <v>15.608000000000001</v>
      </c>
      <c r="H10">
        <v>40.969000000000001</v>
      </c>
      <c r="I10">
        <v>13.26</v>
      </c>
      <c r="J10">
        <v>99.677000000000007</v>
      </c>
      <c r="K10" t="s">
        <v>103</v>
      </c>
    </row>
    <row r="11" spans="1:11" x14ac:dyDescent="0.3">
      <c r="A11">
        <v>15</v>
      </c>
      <c r="B11">
        <v>0.19</v>
      </c>
      <c r="C11">
        <v>30.004000000000001</v>
      </c>
      <c r="D11">
        <v>0.01</v>
      </c>
      <c r="E11">
        <v>0.17299999999999999</v>
      </c>
      <c r="F11">
        <v>1.046</v>
      </c>
      <c r="G11">
        <v>9.9740000000000002</v>
      </c>
      <c r="H11">
        <v>42.226999999999997</v>
      </c>
      <c r="I11">
        <v>16.64</v>
      </c>
      <c r="J11">
        <v>100.254</v>
      </c>
      <c r="K11" t="s">
        <v>105</v>
      </c>
    </row>
    <row r="12" spans="1:11" x14ac:dyDescent="0.3">
      <c r="A12">
        <v>17</v>
      </c>
      <c r="B12">
        <v>0.14000000000000001</v>
      </c>
      <c r="C12">
        <v>30.856000000000002</v>
      </c>
      <c r="D12">
        <v>0.14799999999999999</v>
      </c>
      <c r="E12">
        <v>0.22600000000000001</v>
      </c>
      <c r="F12">
        <v>7.0000000000000001E-3</v>
      </c>
      <c r="G12">
        <v>15.161</v>
      </c>
      <c r="H12">
        <v>28.204999999999998</v>
      </c>
      <c r="I12">
        <v>25.376999999999999</v>
      </c>
      <c r="J12">
        <v>100.113</v>
      </c>
      <c r="K12" t="s">
        <v>113</v>
      </c>
    </row>
    <row r="13" spans="1:11" x14ac:dyDescent="0.3">
      <c r="A13">
        <v>19</v>
      </c>
      <c r="B13">
        <v>0.16</v>
      </c>
      <c r="C13">
        <v>31.378</v>
      </c>
      <c r="D13">
        <v>0.01</v>
      </c>
      <c r="E13">
        <v>0.24299999999999999</v>
      </c>
      <c r="F13">
        <v>7.0000000000000001E-3</v>
      </c>
      <c r="G13">
        <v>14.933</v>
      </c>
      <c r="H13">
        <v>38.08</v>
      </c>
      <c r="I13">
        <v>18.364000000000001</v>
      </c>
      <c r="J13">
        <v>103.158</v>
      </c>
      <c r="K13" t="s">
        <v>106</v>
      </c>
    </row>
    <row r="14" spans="1:11" x14ac:dyDescent="0.3">
      <c r="A14">
        <v>20</v>
      </c>
      <c r="B14">
        <v>0.16</v>
      </c>
      <c r="C14">
        <v>30.166</v>
      </c>
      <c r="D14">
        <v>6.4329999999999998</v>
      </c>
      <c r="E14">
        <v>0.17699999999999999</v>
      </c>
      <c r="F14">
        <v>2.9910000000000001</v>
      </c>
      <c r="G14">
        <v>0.98299999999999998</v>
      </c>
      <c r="H14">
        <v>40.475000000000001</v>
      </c>
      <c r="I14">
        <v>19.414999999999999</v>
      </c>
      <c r="J14">
        <v>100.80200000000001</v>
      </c>
      <c r="K14" t="s">
        <v>108</v>
      </c>
    </row>
    <row r="15" spans="1:11" x14ac:dyDescent="0.3">
      <c r="A15">
        <v>21</v>
      </c>
      <c r="B15">
        <v>9.1999999999999998E-2</v>
      </c>
      <c r="C15">
        <v>29.940999999999999</v>
      </c>
      <c r="D15">
        <v>5.8869999999999996</v>
      </c>
      <c r="E15">
        <v>0.315</v>
      </c>
      <c r="F15">
        <v>3.1139999999999999</v>
      </c>
      <c r="G15">
        <v>0.58299999999999996</v>
      </c>
      <c r="H15">
        <v>40.655000000000001</v>
      </c>
      <c r="I15">
        <v>18.959</v>
      </c>
      <c r="J15">
        <v>99.546000000000006</v>
      </c>
      <c r="K15" t="s">
        <v>107</v>
      </c>
    </row>
    <row r="16" spans="1:11" x14ac:dyDescent="0.3">
      <c r="A16">
        <v>24</v>
      </c>
      <c r="B16">
        <v>0.186</v>
      </c>
      <c r="C16">
        <v>30.143999999999998</v>
      </c>
      <c r="D16">
        <v>14.035</v>
      </c>
      <c r="E16">
        <v>0.504</v>
      </c>
      <c r="F16">
        <v>2.3E-2</v>
      </c>
      <c r="G16">
        <v>1.476</v>
      </c>
      <c r="H16">
        <v>29.728000000000002</v>
      </c>
      <c r="I16">
        <v>25.795000000000002</v>
      </c>
      <c r="J16">
        <v>101.89700000000001</v>
      </c>
      <c r="K16" t="s">
        <v>117</v>
      </c>
    </row>
    <row r="17" spans="1:11" x14ac:dyDescent="0.3">
      <c r="A17">
        <v>25</v>
      </c>
      <c r="B17">
        <v>0.16400000000000001</v>
      </c>
      <c r="C17">
        <v>26.853999999999999</v>
      </c>
      <c r="D17">
        <v>7.2679999999999998</v>
      </c>
      <c r="E17">
        <v>0.27800000000000002</v>
      </c>
      <c r="F17">
        <v>2.5710000000000002</v>
      </c>
      <c r="G17">
        <v>0.73599999999999999</v>
      </c>
      <c r="H17">
        <v>39.207999999999998</v>
      </c>
      <c r="I17">
        <v>16.52</v>
      </c>
      <c r="J17">
        <v>93.599000000000004</v>
      </c>
      <c r="K17" t="s">
        <v>104</v>
      </c>
    </row>
    <row r="18" spans="1:11" x14ac:dyDescent="0.3">
      <c r="A18">
        <v>26</v>
      </c>
      <c r="B18">
        <v>0.22</v>
      </c>
      <c r="C18">
        <v>29.68</v>
      </c>
      <c r="D18">
        <v>13.858000000000001</v>
      </c>
      <c r="E18">
        <v>0.54300000000000004</v>
      </c>
      <c r="F18">
        <v>3.7999999999999999E-2</v>
      </c>
      <c r="G18">
        <v>1.889</v>
      </c>
      <c r="H18">
        <v>29.341999999999999</v>
      </c>
      <c r="I18">
        <v>26.42</v>
      </c>
      <c r="J18">
        <v>101.999</v>
      </c>
      <c r="K18" t="s">
        <v>120</v>
      </c>
    </row>
    <row r="19" spans="1:11" x14ac:dyDescent="0.3">
      <c r="A19">
        <v>27</v>
      </c>
      <c r="B19">
        <v>0.152</v>
      </c>
      <c r="C19">
        <v>28.832000000000001</v>
      </c>
      <c r="D19">
        <v>8.5129999999999999</v>
      </c>
      <c r="E19">
        <v>0.36899999999999999</v>
      </c>
      <c r="F19">
        <v>2.4489999999999998</v>
      </c>
      <c r="G19">
        <v>1.3280000000000001</v>
      </c>
      <c r="H19">
        <v>37.847000000000001</v>
      </c>
      <c r="I19">
        <v>19.5</v>
      </c>
      <c r="J19">
        <v>98.99</v>
      </c>
      <c r="K19" t="s">
        <v>109</v>
      </c>
    </row>
  </sheetData>
  <sortState xmlns:xlrd2="http://schemas.microsoft.com/office/spreadsheetml/2017/richdata2" ref="A2:K19">
    <sortCondition ref="A1:A19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5F8E9-A3C3-417A-981F-FB59C38A69CD}">
  <dimension ref="A1:K89"/>
  <sheetViews>
    <sheetView topLeftCell="A29" workbookViewId="0">
      <selection activeCell="C2" sqref="C2:C54"/>
    </sheetView>
  </sheetViews>
  <sheetFormatPr defaultRowHeight="14.4" x14ac:dyDescent="0.3"/>
  <cols>
    <col min="11" max="11" width="20.44140625" bestFit="1" customWidth="1"/>
  </cols>
  <sheetData>
    <row r="1" spans="1:11" x14ac:dyDescent="0.3">
      <c r="A1" t="s">
        <v>10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1" t="s">
        <v>580</v>
      </c>
    </row>
    <row r="2" spans="1:11" x14ac:dyDescent="0.3">
      <c r="A2" t="s">
        <v>236</v>
      </c>
      <c r="B2">
        <v>0.77900000000000003</v>
      </c>
      <c r="C2">
        <v>85.463999999999999</v>
      </c>
      <c r="D2">
        <v>0.108</v>
      </c>
      <c r="E2">
        <v>7.6999999999999999E-2</v>
      </c>
      <c r="F2">
        <v>13.252000000000001</v>
      </c>
      <c r="G2">
        <v>0.63700000000000001</v>
      </c>
      <c r="H2">
        <v>0</v>
      </c>
      <c r="I2">
        <v>0</v>
      </c>
      <c r="J2">
        <v>100.31699999999999</v>
      </c>
      <c r="K2" t="s">
        <v>71</v>
      </c>
    </row>
    <row r="3" spans="1:11" x14ac:dyDescent="0.3">
      <c r="A3" t="s">
        <v>236</v>
      </c>
      <c r="B3">
        <v>0.83499999999999996</v>
      </c>
      <c r="C3">
        <v>85.427000000000007</v>
      </c>
      <c r="D3">
        <v>0.124</v>
      </c>
      <c r="E3">
        <v>1.4999999999999999E-2</v>
      </c>
      <c r="F3">
        <v>13.375999999999999</v>
      </c>
      <c r="G3">
        <v>0.754</v>
      </c>
      <c r="H3">
        <v>5.6000000000000001E-2</v>
      </c>
      <c r="I3">
        <v>0</v>
      </c>
      <c r="J3">
        <v>100.587</v>
      </c>
      <c r="K3" t="s">
        <v>60</v>
      </c>
    </row>
    <row r="4" spans="1:11" x14ac:dyDescent="0.3">
      <c r="A4" t="s">
        <v>236</v>
      </c>
      <c r="B4">
        <v>0.93400000000000005</v>
      </c>
      <c r="C4">
        <v>81.102000000000004</v>
      </c>
      <c r="D4">
        <v>0.81299999999999994</v>
      </c>
      <c r="E4">
        <v>0.495</v>
      </c>
      <c r="F4">
        <v>13.07</v>
      </c>
      <c r="G4">
        <v>2.1709999999999998</v>
      </c>
      <c r="H4">
        <v>2.4E-2</v>
      </c>
      <c r="I4">
        <v>0</v>
      </c>
      <c r="J4">
        <v>98.608999999999995</v>
      </c>
      <c r="K4" t="s">
        <v>28</v>
      </c>
    </row>
    <row r="5" spans="1:11" x14ac:dyDescent="0.3">
      <c r="A5" t="s">
        <v>236</v>
      </c>
      <c r="B5">
        <v>1.4490000000000001</v>
      </c>
      <c r="C5">
        <v>54.496000000000002</v>
      </c>
      <c r="D5">
        <v>0.73699999999999999</v>
      </c>
      <c r="E5">
        <v>0.28199999999999997</v>
      </c>
      <c r="F5">
        <v>14.861000000000001</v>
      </c>
      <c r="G5">
        <v>24.663</v>
      </c>
      <c r="H5">
        <v>8.1000000000000003E-2</v>
      </c>
      <c r="I5">
        <v>0</v>
      </c>
      <c r="J5">
        <v>96.569000000000003</v>
      </c>
      <c r="K5" t="s">
        <v>43</v>
      </c>
    </row>
    <row r="6" spans="1:11" x14ac:dyDescent="0.3">
      <c r="A6" t="s">
        <v>236</v>
      </c>
      <c r="B6">
        <v>0.29899999999999999</v>
      </c>
      <c r="C6">
        <v>44.331000000000003</v>
      </c>
      <c r="D6">
        <v>0.97199999999999998</v>
      </c>
      <c r="E6">
        <v>0.08</v>
      </c>
      <c r="F6">
        <v>17</v>
      </c>
      <c r="G6">
        <v>35.872999999999998</v>
      </c>
      <c r="H6">
        <v>0</v>
      </c>
      <c r="I6">
        <v>0</v>
      </c>
      <c r="J6">
        <v>98.555000000000007</v>
      </c>
      <c r="K6" t="s">
        <v>72</v>
      </c>
    </row>
    <row r="7" spans="1:11" x14ac:dyDescent="0.3">
      <c r="A7" t="s">
        <v>236</v>
      </c>
      <c r="B7">
        <v>0.39600000000000002</v>
      </c>
      <c r="C7">
        <v>44.094999999999999</v>
      </c>
      <c r="D7">
        <v>1.0269999999999999</v>
      </c>
      <c r="E7">
        <v>0.105</v>
      </c>
      <c r="F7">
        <v>16.276</v>
      </c>
      <c r="G7">
        <v>37.555</v>
      </c>
      <c r="H7">
        <v>9.2999999999999999E-2</v>
      </c>
      <c r="I7">
        <v>0</v>
      </c>
      <c r="J7">
        <v>99.546999999999997</v>
      </c>
      <c r="K7" t="s">
        <v>78</v>
      </c>
    </row>
    <row r="8" spans="1:11" x14ac:dyDescent="0.3">
      <c r="A8" t="s">
        <v>236</v>
      </c>
      <c r="B8">
        <v>0.26500000000000001</v>
      </c>
      <c r="C8">
        <v>37.634999999999998</v>
      </c>
      <c r="D8">
        <v>0</v>
      </c>
      <c r="E8">
        <v>9.9930000000000003</v>
      </c>
      <c r="F8">
        <v>16.899000000000001</v>
      </c>
      <c r="G8">
        <v>35.682000000000002</v>
      </c>
      <c r="H8">
        <v>0</v>
      </c>
      <c r="I8">
        <v>3.1E-2</v>
      </c>
      <c r="J8">
        <v>100.505</v>
      </c>
      <c r="K8" t="s">
        <v>73</v>
      </c>
    </row>
    <row r="9" spans="1:11" x14ac:dyDescent="0.3">
      <c r="A9" t="s">
        <v>236</v>
      </c>
      <c r="B9">
        <v>0.432</v>
      </c>
      <c r="C9">
        <v>36.106999999999999</v>
      </c>
      <c r="D9">
        <v>1.4E-2</v>
      </c>
      <c r="E9">
        <v>11.282</v>
      </c>
      <c r="F9">
        <v>16.902000000000001</v>
      </c>
      <c r="G9">
        <v>36.973999999999997</v>
      </c>
      <c r="H9">
        <v>0.04</v>
      </c>
      <c r="I9">
        <v>0</v>
      </c>
      <c r="J9">
        <v>101.751</v>
      </c>
      <c r="K9" t="s">
        <v>12</v>
      </c>
    </row>
    <row r="10" spans="1:11" x14ac:dyDescent="0.3">
      <c r="A10" t="s">
        <v>236</v>
      </c>
      <c r="B10">
        <v>0.14699999999999999</v>
      </c>
      <c r="C10">
        <v>35.796999999999997</v>
      </c>
      <c r="D10">
        <v>0</v>
      </c>
      <c r="E10">
        <v>10.977</v>
      </c>
      <c r="F10">
        <v>17.161999999999999</v>
      </c>
      <c r="G10">
        <v>36.207000000000001</v>
      </c>
      <c r="H10">
        <v>0</v>
      </c>
      <c r="I10">
        <v>0</v>
      </c>
      <c r="J10">
        <v>100.29</v>
      </c>
      <c r="K10" t="s">
        <v>32</v>
      </c>
    </row>
    <row r="11" spans="1:11" x14ac:dyDescent="0.3">
      <c r="A11" t="s">
        <v>236</v>
      </c>
      <c r="B11">
        <v>0.17699999999999999</v>
      </c>
      <c r="C11">
        <v>35.743000000000002</v>
      </c>
      <c r="D11">
        <v>0</v>
      </c>
      <c r="E11">
        <v>11.743</v>
      </c>
      <c r="F11">
        <v>17.207000000000001</v>
      </c>
      <c r="G11">
        <v>35.966000000000001</v>
      </c>
      <c r="H11">
        <v>0</v>
      </c>
      <c r="I11">
        <v>0</v>
      </c>
      <c r="J11">
        <v>100.836</v>
      </c>
      <c r="K11" t="s">
        <v>48</v>
      </c>
    </row>
    <row r="12" spans="1:11" x14ac:dyDescent="0.3">
      <c r="A12" t="s">
        <v>236</v>
      </c>
      <c r="B12">
        <v>1.1719999999999999</v>
      </c>
      <c r="C12">
        <v>35.664000000000001</v>
      </c>
      <c r="D12">
        <v>0</v>
      </c>
      <c r="E12">
        <v>10.816000000000001</v>
      </c>
      <c r="F12">
        <v>16.276</v>
      </c>
      <c r="G12">
        <v>35.671999999999997</v>
      </c>
      <c r="H12">
        <v>7.0000000000000001E-3</v>
      </c>
      <c r="I12">
        <v>0</v>
      </c>
      <c r="J12">
        <v>99.606999999999999</v>
      </c>
      <c r="K12" t="s">
        <v>45</v>
      </c>
    </row>
    <row r="13" spans="1:11" x14ac:dyDescent="0.3">
      <c r="A13" t="s">
        <v>236</v>
      </c>
      <c r="B13">
        <v>0.312</v>
      </c>
      <c r="C13">
        <v>35.43</v>
      </c>
      <c r="D13">
        <v>0</v>
      </c>
      <c r="E13">
        <v>10.696</v>
      </c>
      <c r="F13">
        <v>16.890999999999998</v>
      </c>
      <c r="G13">
        <v>36.584000000000003</v>
      </c>
      <c r="H13">
        <v>0</v>
      </c>
      <c r="I13">
        <v>0</v>
      </c>
      <c r="J13">
        <v>99.912999999999997</v>
      </c>
      <c r="K13" t="s">
        <v>14</v>
      </c>
    </row>
    <row r="14" spans="1:11" x14ac:dyDescent="0.3">
      <c r="A14" t="s">
        <v>236</v>
      </c>
      <c r="B14">
        <v>0.16800000000000001</v>
      </c>
      <c r="C14">
        <v>34.942</v>
      </c>
      <c r="D14">
        <v>0</v>
      </c>
      <c r="E14">
        <v>10.519</v>
      </c>
      <c r="F14">
        <v>17.324999999999999</v>
      </c>
      <c r="G14">
        <v>36.890999999999998</v>
      </c>
      <c r="H14">
        <v>0</v>
      </c>
      <c r="I14">
        <v>0</v>
      </c>
      <c r="J14">
        <v>99.844999999999999</v>
      </c>
      <c r="K14" t="s">
        <v>16</v>
      </c>
    </row>
    <row r="15" spans="1:11" x14ac:dyDescent="0.3">
      <c r="A15" t="s">
        <v>236</v>
      </c>
      <c r="B15">
        <v>0.23400000000000001</v>
      </c>
      <c r="C15">
        <v>34.901000000000003</v>
      </c>
      <c r="D15">
        <v>0</v>
      </c>
      <c r="E15">
        <v>10.416</v>
      </c>
      <c r="F15">
        <v>16.902999999999999</v>
      </c>
      <c r="G15">
        <v>36.728000000000002</v>
      </c>
      <c r="H15">
        <v>0</v>
      </c>
      <c r="I15">
        <v>0</v>
      </c>
      <c r="J15">
        <v>99.182000000000002</v>
      </c>
      <c r="K15" t="s">
        <v>53</v>
      </c>
    </row>
    <row r="16" spans="1:11" x14ac:dyDescent="0.3">
      <c r="A16" t="s">
        <v>236</v>
      </c>
      <c r="B16">
        <v>0.23400000000000001</v>
      </c>
      <c r="C16">
        <v>34.305999999999997</v>
      </c>
      <c r="D16">
        <v>0</v>
      </c>
      <c r="E16">
        <v>10.754</v>
      </c>
      <c r="F16">
        <v>17.071000000000002</v>
      </c>
      <c r="G16">
        <v>38.262999999999998</v>
      </c>
      <c r="H16">
        <v>3.0000000000000001E-3</v>
      </c>
      <c r="I16">
        <v>0</v>
      </c>
      <c r="J16">
        <v>100.631</v>
      </c>
      <c r="K16" t="s">
        <v>18</v>
      </c>
    </row>
    <row r="17" spans="1:11" x14ac:dyDescent="0.3">
      <c r="A17" t="s">
        <v>236</v>
      </c>
      <c r="B17">
        <v>0.34399999999999997</v>
      </c>
      <c r="C17">
        <v>34.292000000000002</v>
      </c>
      <c r="D17">
        <v>6.2E-2</v>
      </c>
      <c r="E17">
        <v>10.708</v>
      </c>
      <c r="F17">
        <v>16.821000000000002</v>
      </c>
      <c r="G17">
        <v>37.337000000000003</v>
      </c>
      <c r="H17">
        <v>5.8000000000000003E-2</v>
      </c>
      <c r="I17">
        <v>0</v>
      </c>
      <c r="J17">
        <v>99.622</v>
      </c>
      <c r="K17" t="s">
        <v>11</v>
      </c>
    </row>
    <row r="18" spans="1:11" x14ac:dyDescent="0.3">
      <c r="A18" t="s">
        <v>236</v>
      </c>
      <c r="B18">
        <v>0.26400000000000001</v>
      </c>
      <c r="C18">
        <v>34.274999999999999</v>
      </c>
      <c r="D18">
        <v>0</v>
      </c>
      <c r="E18">
        <v>10.74</v>
      </c>
      <c r="F18">
        <v>16.663</v>
      </c>
      <c r="G18">
        <v>36.008000000000003</v>
      </c>
      <c r="H18">
        <v>2.1999999999999999E-2</v>
      </c>
      <c r="I18">
        <v>0</v>
      </c>
      <c r="J18">
        <v>97.971999999999994</v>
      </c>
      <c r="K18" t="s">
        <v>63</v>
      </c>
    </row>
    <row r="19" spans="1:11" x14ac:dyDescent="0.3">
      <c r="A19" t="s">
        <v>236</v>
      </c>
      <c r="B19">
        <v>0.75600000000000001</v>
      </c>
      <c r="C19">
        <v>34.256999999999998</v>
      </c>
      <c r="D19">
        <v>0</v>
      </c>
      <c r="E19">
        <v>9.8109999999999999</v>
      </c>
      <c r="F19">
        <v>16.466999999999999</v>
      </c>
      <c r="G19">
        <v>37.808999999999997</v>
      </c>
      <c r="H19">
        <v>0</v>
      </c>
      <c r="I19">
        <v>0</v>
      </c>
      <c r="J19">
        <v>99.1</v>
      </c>
      <c r="K19" t="s">
        <v>75</v>
      </c>
    </row>
    <row r="20" spans="1:11" x14ac:dyDescent="0.3">
      <c r="A20" t="s">
        <v>236</v>
      </c>
      <c r="B20">
        <v>0.29499999999999998</v>
      </c>
      <c r="C20">
        <v>33.881999999999998</v>
      </c>
      <c r="D20">
        <v>0</v>
      </c>
      <c r="E20">
        <v>11.186</v>
      </c>
      <c r="F20">
        <v>16.878</v>
      </c>
      <c r="G20">
        <v>38.628999999999998</v>
      </c>
      <c r="H20">
        <v>0</v>
      </c>
      <c r="I20">
        <v>0</v>
      </c>
      <c r="J20">
        <v>100.87</v>
      </c>
      <c r="K20" t="s">
        <v>22</v>
      </c>
    </row>
    <row r="21" spans="1:11" x14ac:dyDescent="0.3">
      <c r="A21" t="s">
        <v>236</v>
      </c>
      <c r="B21">
        <v>0.48699999999999999</v>
      </c>
      <c r="C21">
        <v>33.856999999999999</v>
      </c>
      <c r="D21">
        <v>0</v>
      </c>
      <c r="E21">
        <v>10.308999999999999</v>
      </c>
      <c r="F21">
        <v>17.126999999999999</v>
      </c>
      <c r="G21">
        <v>37.905999999999999</v>
      </c>
      <c r="H21">
        <v>0</v>
      </c>
      <c r="I21">
        <v>0</v>
      </c>
      <c r="J21">
        <v>99.686000000000007</v>
      </c>
      <c r="K21" t="s">
        <v>69</v>
      </c>
    </row>
    <row r="22" spans="1:11" x14ac:dyDescent="0.3">
      <c r="A22" t="s">
        <v>236</v>
      </c>
      <c r="B22">
        <v>0.44700000000000001</v>
      </c>
      <c r="C22">
        <v>33.552999999999997</v>
      </c>
      <c r="D22">
        <v>0.34499999999999997</v>
      </c>
      <c r="E22">
        <v>5.0999999999999997E-2</v>
      </c>
      <c r="F22">
        <v>17.721</v>
      </c>
      <c r="G22">
        <v>43.137</v>
      </c>
      <c r="H22">
        <v>6.4000000000000001E-2</v>
      </c>
      <c r="I22">
        <v>0</v>
      </c>
      <c r="J22">
        <v>95.317999999999998</v>
      </c>
      <c r="K22" t="s">
        <v>70</v>
      </c>
    </row>
    <row r="23" spans="1:11" x14ac:dyDescent="0.3">
      <c r="A23" t="s">
        <v>236</v>
      </c>
      <c r="B23">
        <v>0.27100000000000002</v>
      </c>
      <c r="C23">
        <v>33.435000000000002</v>
      </c>
      <c r="D23">
        <v>0</v>
      </c>
      <c r="E23">
        <v>11.359</v>
      </c>
      <c r="F23">
        <v>17.143999999999998</v>
      </c>
      <c r="G23">
        <v>38.441000000000003</v>
      </c>
      <c r="H23">
        <v>0</v>
      </c>
      <c r="I23">
        <v>0</v>
      </c>
      <c r="J23">
        <v>100.65</v>
      </c>
      <c r="K23" t="s">
        <v>26</v>
      </c>
    </row>
    <row r="24" spans="1:11" x14ac:dyDescent="0.3">
      <c r="A24" t="s">
        <v>236</v>
      </c>
      <c r="B24">
        <v>0.38400000000000001</v>
      </c>
      <c r="C24">
        <v>33.393999999999998</v>
      </c>
      <c r="D24">
        <v>0.47299999999999998</v>
      </c>
      <c r="E24">
        <v>0.114</v>
      </c>
      <c r="F24">
        <v>17.312999999999999</v>
      </c>
      <c r="G24">
        <v>47.103999999999999</v>
      </c>
      <c r="H24">
        <v>0.17399999999999999</v>
      </c>
      <c r="I24">
        <v>0</v>
      </c>
      <c r="J24">
        <v>98.956000000000003</v>
      </c>
      <c r="K24" t="s">
        <v>76</v>
      </c>
    </row>
    <row r="25" spans="1:11" x14ac:dyDescent="0.3">
      <c r="A25" t="s">
        <v>236</v>
      </c>
      <c r="B25">
        <v>0.23300000000000001</v>
      </c>
      <c r="C25">
        <v>33.35</v>
      </c>
      <c r="D25">
        <v>0</v>
      </c>
      <c r="E25">
        <v>10.41</v>
      </c>
      <c r="F25">
        <v>16.995999999999999</v>
      </c>
      <c r="G25">
        <v>39.545999999999999</v>
      </c>
      <c r="H25">
        <v>0</v>
      </c>
      <c r="I25">
        <v>0</v>
      </c>
      <c r="J25">
        <v>100.535</v>
      </c>
      <c r="K25" t="s">
        <v>51</v>
      </c>
    </row>
    <row r="26" spans="1:11" x14ac:dyDescent="0.3">
      <c r="A26" t="s">
        <v>236</v>
      </c>
      <c r="B26">
        <v>0.25700000000000001</v>
      </c>
      <c r="C26">
        <v>33.168999999999997</v>
      </c>
      <c r="D26">
        <v>0</v>
      </c>
      <c r="E26">
        <v>10.749000000000001</v>
      </c>
      <c r="F26">
        <v>16.187999999999999</v>
      </c>
      <c r="G26">
        <v>38.58</v>
      </c>
      <c r="H26">
        <v>0</v>
      </c>
      <c r="I26">
        <v>0</v>
      </c>
      <c r="J26">
        <v>98.942999999999998</v>
      </c>
      <c r="K26" t="s">
        <v>24</v>
      </c>
    </row>
    <row r="27" spans="1:11" x14ac:dyDescent="0.3">
      <c r="A27" t="s">
        <v>236</v>
      </c>
      <c r="B27">
        <v>0.443</v>
      </c>
      <c r="C27">
        <v>32.69</v>
      </c>
      <c r="D27">
        <v>0</v>
      </c>
      <c r="E27">
        <v>11.115</v>
      </c>
      <c r="F27">
        <v>16.873999999999999</v>
      </c>
      <c r="G27">
        <v>39.313000000000002</v>
      </c>
      <c r="H27">
        <v>0</v>
      </c>
      <c r="I27">
        <v>0</v>
      </c>
      <c r="J27">
        <v>100.435</v>
      </c>
      <c r="K27" t="s">
        <v>20</v>
      </c>
    </row>
    <row r="28" spans="1:11" x14ac:dyDescent="0.3">
      <c r="A28" t="s">
        <v>236</v>
      </c>
      <c r="B28">
        <v>0.41899999999999998</v>
      </c>
      <c r="C28">
        <v>32.6</v>
      </c>
      <c r="D28">
        <v>0.59</v>
      </c>
      <c r="E28">
        <v>5.8000000000000003E-2</v>
      </c>
      <c r="F28">
        <v>18.683</v>
      </c>
      <c r="G28">
        <v>42.988</v>
      </c>
      <c r="H28">
        <v>0.215</v>
      </c>
      <c r="I28">
        <v>0</v>
      </c>
      <c r="J28">
        <v>95.552999999999997</v>
      </c>
      <c r="K28" t="s">
        <v>61</v>
      </c>
    </row>
    <row r="29" spans="1:11" x14ac:dyDescent="0.3">
      <c r="A29" t="s">
        <v>236</v>
      </c>
      <c r="B29">
        <v>0.45600000000000002</v>
      </c>
      <c r="C29">
        <v>31.512</v>
      </c>
      <c r="D29">
        <v>0.753</v>
      </c>
      <c r="E29">
        <v>0.11600000000000001</v>
      </c>
      <c r="F29">
        <v>17.152999999999999</v>
      </c>
      <c r="G29">
        <v>45.936</v>
      </c>
      <c r="H29">
        <v>0.24199999999999999</v>
      </c>
      <c r="I29">
        <v>1.7000000000000001E-2</v>
      </c>
      <c r="J29">
        <v>96.185000000000002</v>
      </c>
      <c r="K29" t="s">
        <v>74</v>
      </c>
    </row>
    <row r="30" spans="1:11" x14ac:dyDescent="0.3">
      <c r="A30" t="s">
        <v>236</v>
      </c>
      <c r="B30">
        <v>0.498</v>
      </c>
      <c r="C30">
        <v>31.023</v>
      </c>
      <c r="D30">
        <v>0.47799999999999998</v>
      </c>
      <c r="E30">
        <v>0.182</v>
      </c>
      <c r="F30">
        <v>19.135000000000002</v>
      </c>
      <c r="G30">
        <v>42.825000000000003</v>
      </c>
      <c r="H30">
        <v>0.1</v>
      </c>
      <c r="I30">
        <v>0</v>
      </c>
      <c r="J30">
        <v>94.241</v>
      </c>
      <c r="K30" t="s">
        <v>64</v>
      </c>
    </row>
    <row r="31" spans="1:11" x14ac:dyDescent="0.3">
      <c r="A31" t="s">
        <v>236</v>
      </c>
      <c r="B31">
        <v>0.51100000000000001</v>
      </c>
      <c r="C31">
        <v>29.466000000000001</v>
      </c>
      <c r="D31">
        <v>0.58399999999999996</v>
      </c>
      <c r="E31">
        <v>0.16</v>
      </c>
      <c r="F31">
        <v>19.044</v>
      </c>
      <c r="G31">
        <v>43.817999999999998</v>
      </c>
      <c r="H31">
        <v>6.0999999999999999E-2</v>
      </c>
      <c r="I31">
        <v>0</v>
      </c>
      <c r="J31">
        <v>93.644000000000005</v>
      </c>
      <c r="K31" t="s">
        <v>67</v>
      </c>
    </row>
    <row r="32" spans="1:11" x14ac:dyDescent="0.3">
      <c r="A32" t="s">
        <v>236</v>
      </c>
      <c r="B32">
        <v>0.63100000000000001</v>
      </c>
      <c r="C32">
        <v>29.152000000000001</v>
      </c>
      <c r="D32">
        <v>0</v>
      </c>
      <c r="E32">
        <v>8.9860000000000007</v>
      </c>
      <c r="F32">
        <v>16.79</v>
      </c>
      <c r="G32">
        <v>44.119</v>
      </c>
      <c r="H32">
        <v>0</v>
      </c>
      <c r="I32">
        <v>0</v>
      </c>
      <c r="J32">
        <v>99.677999999999997</v>
      </c>
      <c r="K32" t="s">
        <v>66</v>
      </c>
    </row>
    <row r="33" spans="1:11" x14ac:dyDescent="0.3">
      <c r="A33" t="s">
        <v>236</v>
      </c>
      <c r="B33">
        <v>0.46300000000000002</v>
      </c>
      <c r="C33">
        <v>27.858000000000001</v>
      </c>
      <c r="D33">
        <v>0</v>
      </c>
      <c r="E33">
        <v>8.66</v>
      </c>
      <c r="F33">
        <v>17.248999999999999</v>
      </c>
      <c r="G33">
        <v>46.427</v>
      </c>
      <c r="H33">
        <v>0</v>
      </c>
      <c r="I33">
        <v>0</v>
      </c>
      <c r="J33">
        <v>100.657</v>
      </c>
      <c r="K33" t="s">
        <v>57</v>
      </c>
    </row>
    <row r="34" spans="1:11" x14ac:dyDescent="0.3">
      <c r="A34" t="s">
        <v>59</v>
      </c>
      <c r="B34">
        <v>0.54100000000000004</v>
      </c>
      <c r="C34">
        <v>27.585999999999999</v>
      </c>
      <c r="D34">
        <v>0</v>
      </c>
      <c r="E34">
        <v>8.5760000000000005</v>
      </c>
      <c r="F34">
        <v>17.271000000000001</v>
      </c>
      <c r="G34">
        <v>45.441000000000003</v>
      </c>
      <c r="H34">
        <v>0</v>
      </c>
      <c r="I34">
        <v>5.0000000000000001E-3</v>
      </c>
      <c r="J34">
        <v>99.42</v>
      </c>
      <c r="K34" t="s">
        <v>68</v>
      </c>
    </row>
    <row r="35" spans="1:11" x14ac:dyDescent="0.3">
      <c r="A35" t="s">
        <v>236</v>
      </c>
      <c r="B35">
        <v>0.432</v>
      </c>
      <c r="C35">
        <v>27.263999999999999</v>
      </c>
      <c r="D35">
        <v>1.9E-2</v>
      </c>
      <c r="E35">
        <v>8.6750000000000007</v>
      </c>
      <c r="F35">
        <v>17.361000000000001</v>
      </c>
      <c r="G35">
        <v>46.515999999999998</v>
      </c>
      <c r="H35">
        <v>0</v>
      </c>
      <c r="I35">
        <v>0</v>
      </c>
      <c r="J35">
        <v>100.267</v>
      </c>
      <c r="K35" t="s">
        <v>54</v>
      </c>
    </row>
    <row r="36" spans="1:11" x14ac:dyDescent="0.3">
      <c r="A36" t="s">
        <v>236</v>
      </c>
      <c r="B36">
        <v>0.57999999999999996</v>
      </c>
      <c r="C36">
        <v>26.744</v>
      </c>
      <c r="D36">
        <v>0</v>
      </c>
      <c r="E36">
        <v>8.3940000000000001</v>
      </c>
      <c r="F36">
        <v>17.448</v>
      </c>
      <c r="G36">
        <v>46.814</v>
      </c>
      <c r="H36">
        <v>0</v>
      </c>
      <c r="I36">
        <v>0</v>
      </c>
      <c r="J36">
        <v>99.98</v>
      </c>
      <c r="K36" t="s">
        <v>46</v>
      </c>
    </row>
    <row r="37" spans="1:11" x14ac:dyDescent="0.3">
      <c r="A37" t="s">
        <v>236</v>
      </c>
      <c r="B37">
        <v>0.54500000000000004</v>
      </c>
      <c r="C37">
        <v>25.603999999999999</v>
      </c>
      <c r="D37">
        <v>0</v>
      </c>
      <c r="E37">
        <v>7.9829999999999997</v>
      </c>
      <c r="F37">
        <v>17.562999999999999</v>
      </c>
      <c r="G37">
        <v>49.454000000000001</v>
      </c>
      <c r="H37">
        <v>0</v>
      </c>
      <c r="I37">
        <v>0</v>
      </c>
      <c r="J37">
        <v>101.149</v>
      </c>
      <c r="K37" t="s">
        <v>49</v>
      </c>
    </row>
    <row r="38" spans="1:11" x14ac:dyDescent="0.3">
      <c r="A38" t="s">
        <v>236</v>
      </c>
      <c r="B38">
        <v>0.63700000000000001</v>
      </c>
      <c r="C38">
        <v>23.001999999999999</v>
      </c>
      <c r="D38">
        <v>0</v>
      </c>
      <c r="E38">
        <v>7.024</v>
      </c>
      <c r="F38">
        <v>18.213000000000001</v>
      </c>
      <c r="G38">
        <v>48.85</v>
      </c>
      <c r="H38">
        <v>1.9E-2</v>
      </c>
      <c r="I38">
        <v>0</v>
      </c>
      <c r="J38">
        <v>97.745000000000005</v>
      </c>
      <c r="K38" t="s">
        <v>56</v>
      </c>
    </row>
    <row r="39" spans="1:11" x14ac:dyDescent="0.3">
      <c r="A39" t="s">
        <v>236</v>
      </c>
      <c r="B39">
        <v>0.38700000000000001</v>
      </c>
      <c r="C39">
        <v>19.693000000000001</v>
      </c>
      <c r="D39">
        <v>0.46200000000000002</v>
      </c>
      <c r="E39">
        <v>6.0670000000000002</v>
      </c>
      <c r="F39">
        <v>17.966000000000001</v>
      </c>
      <c r="G39">
        <v>56.802999999999997</v>
      </c>
      <c r="H39">
        <v>2.9000000000000001E-2</v>
      </c>
      <c r="I39">
        <v>3.4000000000000002E-2</v>
      </c>
      <c r="J39">
        <v>101.441</v>
      </c>
      <c r="K39" t="s">
        <v>39</v>
      </c>
    </row>
    <row r="40" spans="1:11" x14ac:dyDescent="0.3">
      <c r="A40" t="s">
        <v>38</v>
      </c>
      <c r="B40">
        <v>0.33300000000000002</v>
      </c>
      <c r="C40">
        <v>18.503</v>
      </c>
      <c r="D40">
        <v>0.159</v>
      </c>
      <c r="E40">
        <v>3.0219999999999998</v>
      </c>
      <c r="F40">
        <v>19.506</v>
      </c>
      <c r="G40">
        <v>53.848999999999997</v>
      </c>
      <c r="H40">
        <v>0.109</v>
      </c>
      <c r="I40">
        <v>5.0000000000000001E-3</v>
      </c>
      <c r="J40">
        <v>95.486000000000004</v>
      </c>
      <c r="K40" t="s">
        <v>47</v>
      </c>
    </row>
    <row r="41" spans="1:11" x14ac:dyDescent="0.3">
      <c r="A41" t="s">
        <v>236</v>
      </c>
      <c r="B41">
        <v>0.63100000000000001</v>
      </c>
      <c r="C41">
        <v>18.449000000000002</v>
      </c>
      <c r="D41">
        <v>0.66200000000000003</v>
      </c>
      <c r="E41">
        <v>5.4260000000000002</v>
      </c>
      <c r="F41">
        <v>17.481999999999999</v>
      </c>
      <c r="G41">
        <v>56.911999999999999</v>
      </c>
      <c r="H41">
        <v>0</v>
      </c>
      <c r="I41">
        <v>7.0000000000000001E-3</v>
      </c>
      <c r="J41">
        <v>99.569000000000003</v>
      </c>
      <c r="K41" t="s">
        <v>33</v>
      </c>
    </row>
    <row r="42" spans="1:11" x14ac:dyDescent="0.3">
      <c r="A42" t="s">
        <v>236</v>
      </c>
      <c r="B42">
        <v>0.29299999999999998</v>
      </c>
      <c r="C42">
        <v>15.528</v>
      </c>
      <c r="D42">
        <v>1.6930000000000001</v>
      </c>
      <c r="E42">
        <v>9.6910000000000007</v>
      </c>
      <c r="F42">
        <v>18.234999999999999</v>
      </c>
      <c r="G42">
        <v>54.238</v>
      </c>
      <c r="H42">
        <v>0.24099999999999999</v>
      </c>
      <c r="I42">
        <v>0</v>
      </c>
      <c r="J42">
        <v>99.918999999999997</v>
      </c>
      <c r="K42" t="s">
        <v>17</v>
      </c>
    </row>
    <row r="43" spans="1:11" x14ac:dyDescent="0.3">
      <c r="A43" t="s">
        <v>236</v>
      </c>
      <c r="B43">
        <v>0.48799999999999999</v>
      </c>
      <c r="C43">
        <v>14.590999999999999</v>
      </c>
      <c r="D43">
        <v>3.681</v>
      </c>
      <c r="E43">
        <v>8.923</v>
      </c>
      <c r="F43">
        <v>17.643999999999998</v>
      </c>
      <c r="G43">
        <v>54.447000000000003</v>
      </c>
      <c r="H43">
        <v>0</v>
      </c>
      <c r="I43">
        <v>0</v>
      </c>
      <c r="J43">
        <v>99.774000000000001</v>
      </c>
      <c r="K43" t="s">
        <v>42</v>
      </c>
    </row>
    <row r="44" spans="1:11" x14ac:dyDescent="0.3">
      <c r="A44" t="s">
        <v>236</v>
      </c>
      <c r="B44">
        <v>0.33500000000000002</v>
      </c>
      <c r="C44">
        <v>14.051</v>
      </c>
      <c r="D44">
        <v>1.2749999999999999</v>
      </c>
      <c r="E44">
        <v>13.506</v>
      </c>
      <c r="F44">
        <v>17.591000000000001</v>
      </c>
      <c r="G44">
        <v>45.648000000000003</v>
      </c>
      <c r="H44">
        <v>0</v>
      </c>
      <c r="I44">
        <v>0</v>
      </c>
      <c r="J44">
        <v>92.406000000000006</v>
      </c>
      <c r="K44" t="s">
        <v>13</v>
      </c>
    </row>
    <row r="45" spans="1:11" x14ac:dyDescent="0.3">
      <c r="A45" t="s">
        <v>236</v>
      </c>
      <c r="B45">
        <v>0.16</v>
      </c>
      <c r="C45">
        <v>9.5009999999999994</v>
      </c>
      <c r="D45">
        <v>1.2370000000000001</v>
      </c>
      <c r="E45">
        <v>18.835000000000001</v>
      </c>
      <c r="F45">
        <v>21.100999999999999</v>
      </c>
      <c r="G45">
        <v>44.012</v>
      </c>
      <c r="H45">
        <v>3.3000000000000002E-2</v>
      </c>
      <c r="I45">
        <v>0</v>
      </c>
      <c r="J45">
        <v>94.879000000000005</v>
      </c>
      <c r="K45" t="s">
        <v>15</v>
      </c>
    </row>
    <row r="46" spans="1:11" x14ac:dyDescent="0.3">
      <c r="A46" t="s">
        <v>38</v>
      </c>
      <c r="B46">
        <v>1.002</v>
      </c>
      <c r="C46">
        <v>5.867</v>
      </c>
      <c r="D46">
        <v>1.1439999999999999</v>
      </c>
      <c r="E46">
        <v>7.0460000000000003</v>
      </c>
      <c r="F46">
        <v>18.725000000000001</v>
      </c>
      <c r="G46">
        <v>63.338000000000001</v>
      </c>
      <c r="H46">
        <v>0.374</v>
      </c>
      <c r="I46">
        <v>0</v>
      </c>
      <c r="J46">
        <v>97.495999999999995</v>
      </c>
      <c r="K46" t="s">
        <v>44</v>
      </c>
    </row>
    <row r="47" spans="1:11" x14ac:dyDescent="0.3">
      <c r="A47" t="s">
        <v>236</v>
      </c>
      <c r="B47">
        <v>0.71</v>
      </c>
      <c r="C47">
        <v>5.3970000000000002</v>
      </c>
      <c r="D47">
        <v>3.6999999999999998E-2</v>
      </c>
      <c r="E47">
        <v>6.0000000000000001E-3</v>
      </c>
      <c r="F47">
        <v>6.4039999999999999</v>
      </c>
      <c r="G47">
        <v>52.865000000000002</v>
      </c>
      <c r="H47">
        <v>31.67</v>
      </c>
      <c r="I47">
        <v>0</v>
      </c>
      <c r="J47">
        <v>97.26</v>
      </c>
      <c r="K47" t="s">
        <v>79</v>
      </c>
    </row>
    <row r="48" spans="1:11" x14ac:dyDescent="0.3">
      <c r="A48" t="s">
        <v>59</v>
      </c>
      <c r="B48">
        <v>1.3029999999999999</v>
      </c>
      <c r="C48">
        <v>3.1139999999999999</v>
      </c>
      <c r="D48">
        <v>12.659000000000001</v>
      </c>
      <c r="E48">
        <v>0.42099999999999999</v>
      </c>
      <c r="F48">
        <v>17.885000000000002</v>
      </c>
      <c r="G48">
        <v>61.21</v>
      </c>
      <c r="H48">
        <v>0.30299999999999999</v>
      </c>
      <c r="I48">
        <v>0</v>
      </c>
      <c r="J48">
        <v>96.894999999999996</v>
      </c>
      <c r="K48" t="s">
        <v>86</v>
      </c>
    </row>
    <row r="49" spans="1:11" x14ac:dyDescent="0.3">
      <c r="A49" t="s">
        <v>59</v>
      </c>
      <c r="B49">
        <v>0.66400000000000003</v>
      </c>
      <c r="C49">
        <v>2.1259999999999999</v>
      </c>
      <c r="D49">
        <v>1.2999999999999999E-2</v>
      </c>
      <c r="E49">
        <v>0.77</v>
      </c>
      <c r="F49">
        <v>18.762</v>
      </c>
      <c r="G49">
        <v>76.534999999999997</v>
      </c>
      <c r="H49">
        <v>0</v>
      </c>
      <c r="I49">
        <v>0</v>
      </c>
      <c r="J49">
        <v>98.87</v>
      </c>
      <c r="K49" t="s">
        <v>87</v>
      </c>
    </row>
    <row r="50" spans="1:11" x14ac:dyDescent="0.3">
      <c r="A50" t="s">
        <v>236</v>
      </c>
      <c r="B50">
        <v>0.16900000000000001</v>
      </c>
      <c r="C50">
        <v>2.012</v>
      </c>
      <c r="D50">
        <v>1.0860000000000001</v>
      </c>
      <c r="E50">
        <v>13.44</v>
      </c>
      <c r="F50">
        <v>19.536999999999999</v>
      </c>
      <c r="G50">
        <v>64.153999999999996</v>
      </c>
      <c r="H50">
        <v>0</v>
      </c>
      <c r="I50">
        <v>0</v>
      </c>
      <c r="J50">
        <v>100.398</v>
      </c>
      <c r="K50" t="s">
        <v>35</v>
      </c>
    </row>
    <row r="51" spans="1:11" x14ac:dyDescent="0.3">
      <c r="A51" t="s">
        <v>236</v>
      </c>
      <c r="B51">
        <v>0.307</v>
      </c>
      <c r="C51">
        <v>1.591</v>
      </c>
      <c r="D51">
        <v>0</v>
      </c>
      <c r="E51">
        <v>0.68899999999999995</v>
      </c>
      <c r="F51">
        <v>18.454000000000001</v>
      </c>
      <c r="G51">
        <v>77.820999999999998</v>
      </c>
      <c r="H51">
        <v>0</v>
      </c>
      <c r="I51">
        <v>0</v>
      </c>
      <c r="J51">
        <v>98.861999999999995</v>
      </c>
      <c r="K51" t="s">
        <v>27</v>
      </c>
    </row>
    <row r="52" spans="1:11" x14ac:dyDescent="0.3">
      <c r="A52" t="s">
        <v>236</v>
      </c>
      <c r="B52">
        <v>0.23300000000000001</v>
      </c>
      <c r="C52">
        <v>1.4019999999999999</v>
      </c>
      <c r="D52">
        <v>0.01</v>
      </c>
      <c r="E52">
        <v>0.89900000000000002</v>
      </c>
      <c r="F52">
        <v>18.812999999999999</v>
      </c>
      <c r="G52">
        <v>77.462000000000003</v>
      </c>
      <c r="H52">
        <v>0</v>
      </c>
      <c r="I52">
        <v>0</v>
      </c>
      <c r="J52">
        <v>98.819000000000003</v>
      </c>
      <c r="K52" t="s">
        <v>29</v>
      </c>
    </row>
    <row r="53" spans="1:11" x14ac:dyDescent="0.3">
      <c r="A53" t="s">
        <v>236</v>
      </c>
      <c r="B53">
        <v>0.36199999999999999</v>
      </c>
      <c r="C53">
        <v>0.83699999999999997</v>
      </c>
      <c r="D53">
        <v>0</v>
      </c>
      <c r="E53">
        <v>0.39800000000000002</v>
      </c>
      <c r="F53">
        <v>19.067</v>
      </c>
      <c r="G53">
        <v>78.549000000000007</v>
      </c>
      <c r="H53">
        <v>0</v>
      </c>
      <c r="I53">
        <v>0</v>
      </c>
      <c r="J53">
        <v>99.212999999999994</v>
      </c>
      <c r="K53" t="s">
        <v>25</v>
      </c>
    </row>
    <row r="54" spans="1:11" x14ac:dyDescent="0.3">
      <c r="A54" t="s">
        <v>236</v>
      </c>
      <c r="B54">
        <v>0.63200000000000001</v>
      </c>
      <c r="C54">
        <v>0.72799999999999998</v>
      </c>
      <c r="D54">
        <v>0</v>
      </c>
      <c r="E54">
        <v>0.38400000000000001</v>
      </c>
      <c r="F54">
        <v>18.446000000000002</v>
      </c>
      <c r="G54">
        <v>79.635000000000005</v>
      </c>
      <c r="H54">
        <v>0</v>
      </c>
      <c r="I54">
        <v>0</v>
      </c>
      <c r="J54">
        <v>99.825000000000003</v>
      </c>
      <c r="K54" t="s">
        <v>30</v>
      </c>
    </row>
    <row r="55" spans="1:11" x14ac:dyDescent="0.3">
      <c r="A55" t="s">
        <v>59</v>
      </c>
      <c r="B55">
        <v>0.97699999999999998</v>
      </c>
      <c r="C55">
        <v>0.41699999999999998</v>
      </c>
      <c r="D55">
        <v>9.0690000000000008</v>
      </c>
      <c r="E55">
        <v>1.0389999999999999</v>
      </c>
      <c r="F55">
        <v>17.074999999999999</v>
      </c>
      <c r="G55">
        <v>68.730999999999995</v>
      </c>
      <c r="H55">
        <v>0.20899999999999999</v>
      </c>
      <c r="I55">
        <v>0</v>
      </c>
      <c r="J55">
        <v>97.516999999999996</v>
      </c>
      <c r="K55" t="s">
        <v>85</v>
      </c>
    </row>
    <row r="56" spans="1:11" x14ac:dyDescent="0.3">
      <c r="A56" t="s">
        <v>236</v>
      </c>
      <c r="B56">
        <v>1.772</v>
      </c>
      <c r="C56">
        <v>9.2999999999999999E-2</v>
      </c>
      <c r="D56">
        <v>4.1000000000000002E-2</v>
      </c>
      <c r="E56">
        <v>2.5000000000000001E-2</v>
      </c>
      <c r="F56">
        <v>4.8630000000000004</v>
      </c>
      <c r="G56">
        <v>58.149000000000001</v>
      </c>
      <c r="H56">
        <v>33.106000000000002</v>
      </c>
      <c r="I56">
        <v>0</v>
      </c>
      <c r="J56">
        <v>98.200999999999993</v>
      </c>
      <c r="K56" t="s">
        <v>77</v>
      </c>
    </row>
    <row r="57" spans="1:11" x14ac:dyDescent="0.3">
      <c r="A57" t="s">
        <v>59</v>
      </c>
      <c r="B57">
        <v>0.433</v>
      </c>
      <c r="C57">
        <v>9.2999999999999999E-2</v>
      </c>
      <c r="D57">
        <v>0.02</v>
      </c>
      <c r="E57">
        <v>2.1749999999999998</v>
      </c>
      <c r="F57">
        <v>3.629</v>
      </c>
      <c r="G57">
        <v>56.216000000000001</v>
      </c>
      <c r="H57">
        <v>32.893000000000001</v>
      </c>
      <c r="I57">
        <v>0</v>
      </c>
      <c r="J57">
        <v>95.661000000000001</v>
      </c>
      <c r="K57" t="s">
        <v>88</v>
      </c>
    </row>
    <row r="58" spans="1:11" x14ac:dyDescent="0.3">
      <c r="A58" t="s">
        <v>59</v>
      </c>
      <c r="B58">
        <v>2.3519999999999999</v>
      </c>
      <c r="C58">
        <v>8.8999999999999996E-2</v>
      </c>
      <c r="D58">
        <v>8.8610000000000007</v>
      </c>
      <c r="E58">
        <v>1.639</v>
      </c>
      <c r="F58">
        <v>16.513999999999999</v>
      </c>
      <c r="G58">
        <v>69.838999999999999</v>
      </c>
      <c r="H58">
        <v>0</v>
      </c>
      <c r="I58">
        <v>0</v>
      </c>
      <c r="J58">
        <v>99.293999999999997</v>
      </c>
      <c r="K58" t="s">
        <v>94</v>
      </c>
    </row>
    <row r="59" spans="1:11" x14ac:dyDescent="0.3">
      <c r="A59" t="s">
        <v>236</v>
      </c>
      <c r="B59">
        <v>2.4860000000000002</v>
      </c>
      <c r="C59">
        <v>1.2E-2</v>
      </c>
      <c r="D59">
        <v>1.4E-2</v>
      </c>
      <c r="E59">
        <v>0.127</v>
      </c>
      <c r="F59">
        <v>5.3040000000000003</v>
      </c>
      <c r="G59">
        <v>57.067</v>
      </c>
      <c r="H59">
        <v>29.388999999999999</v>
      </c>
      <c r="I59">
        <v>0</v>
      </c>
      <c r="J59">
        <v>94.540999999999997</v>
      </c>
      <c r="K59" t="s">
        <v>31</v>
      </c>
    </row>
    <row r="60" spans="1:11" x14ac:dyDescent="0.3">
      <c r="A60" t="s">
        <v>236</v>
      </c>
      <c r="B60">
        <v>1.48</v>
      </c>
      <c r="C60">
        <v>0</v>
      </c>
      <c r="D60">
        <v>4.1000000000000002E-2</v>
      </c>
      <c r="E60">
        <v>14.359</v>
      </c>
      <c r="F60">
        <v>19.027000000000001</v>
      </c>
      <c r="G60">
        <v>63.746000000000002</v>
      </c>
      <c r="H60">
        <v>0</v>
      </c>
      <c r="I60">
        <v>0</v>
      </c>
      <c r="J60">
        <v>98.653000000000006</v>
      </c>
      <c r="K60" t="s">
        <v>13</v>
      </c>
    </row>
    <row r="61" spans="1:11" x14ac:dyDescent="0.3">
      <c r="A61" t="s">
        <v>236</v>
      </c>
      <c r="B61">
        <v>1.5880000000000001</v>
      </c>
      <c r="C61">
        <v>0</v>
      </c>
      <c r="D61">
        <v>8.1000000000000003E-2</v>
      </c>
      <c r="E61">
        <v>14.673999999999999</v>
      </c>
      <c r="F61">
        <v>19.055</v>
      </c>
      <c r="G61">
        <v>64.147999999999996</v>
      </c>
      <c r="H61">
        <v>0</v>
      </c>
      <c r="I61">
        <v>0</v>
      </c>
      <c r="J61">
        <v>99.546000000000006</v>
      </c>
      <c r="K61" t="s">
        <v>15</v>
      </c>
    </row>
    <row r="62" spans="1:11" x14ac:dyDescent="0.3">
      <c r="A62" t="s">
        <v>236</v>
      </c>
      <c r="B62">
        <v>1.534</v>
      </c>
      <c r="C62">
        <v>0</v>
      </c>
      <c r="D62">
        <v>2.5000000000000001E-2</v>
      </c>
      <c r="E62">
        <v>13.919</v>
      </c>
      <c r="F62">
        <v>19.128</v>
      </c>
      <c r="G62">
        <v>63.863</v>
      </c>
      <c r="H62">
        <v>0</v>
      </c>
      <c r="I62">
        <v>0</v>
      </c>
      <c r="J62">
        <v>98.468999999999994</v>
      </c>
      <c r="K62" t="s">
        <v>17</v>
      </c>
    </row>
    <row r="63" spans="1:11" x14ac:dyDescent="0.3">
      <c r="A63" t="s">
        <v>236</v>
      </c>
      <c r="B63">
        <v>1.611</v>
      </c>
      <c r="C63">
        <v>0</v>
      </c>
      <c r="D63">
        <v>3.4000000000000002E-2</v>
      </c>
      <c r="E63">
        <v>13.621</v>
      </c>
      <c r="F63">
        <v>19.184000000000001</v>
      </c>
      <c r="G63">
        <v>63.972999999999999</v>
      </c>
      <c r="H63">
        <v>0</v>
      </c>
      <c r="I63">
        <v>0</v>
      </c>
      <c r="J63">
        <v>98.423000000000002</v>
      </c>
      <c r="K63" t="s">
        <v>19</v>
      </c>
    </row>
    <row r="64" spans="1:11" x14ac:dyDescent="0.3">
      <c r="A64" t="s">
        <v>236</v>
      </c>
      <c r="B64">
        <v>1.427</v>
      </c>
      <c r="C64">
        <v>0</v>
      </c>
      <c r="D64">
        <v>3.5000000000000003E-2</v>
      </c>
      <c r="E64">
        <v>13.241</v>
      </c>
      <c r="F64">
        <v>19.297000000000001</v>
      </c>
      <c r="G64">
        <v>61.015999999999998</v>
      </c>
      <c r="H64">
        <v>0</v>
      </c>
      <c r="I64">
        <v>0</v>
      </c>
      <c r="J64">
        <v>95.016000000000005</v>
      </c>
      <c r="K64" t="s">
        <v>21</v>
      </c>
    </row>
    <row r="65" spans="1:11" x14ac:dyDescent="0.3">
      <c r="A65" t="s">
        <v>236</v>
      </c>
      <c r="B65">
        <v>0.26800000000000002</v>
      </c>
      <c r="C65">
        <v>0</v>
      </c>
      <c r="D65">
        <v>4.2000000000000003E-2</v>
      </c>
      <c r="E65">
        <v>0.104</v>
      </c>
      <c r="F65">
        <v>7.2350000000000003</v>
      </c>
      <c r="G65">
        <v>52.8</v>
      </c>
      <c r="H65">
        <v>30.445</v>
      </c>
      <c r="I65">
        <v>0</v>
      </c>
      <c r="J65">
        <v>91.05</v>
      </c>
      <c r="K65" t="s">
        <v>23</v>
      </c>
    </row>
    <row r="66" spans="1:11" x14ac:dyDescent="0.3">
      <c r="A66" t="s">
        <v>236</v>
      </c>
      <c r="B66">
        <v>2.6139999999999999</v>
      </c>
      <c r="C66">
        <v>0</v>
      </c>
      <c r="D66">
        <v>4.0000000000000001E-3</v>
      </c>
      <c r="E66">
        <v>0.13900000000000001</v>
      </c>
      <c r="F66">
        <v>4.7990000000000004</v>
      </c>
      <c r="G66">
        <v>55.954000000000001</v>
      </c>
      <c r="H66">
        <v>25.071000000000002</v>
      </c>
      <c r="I66">
        <v>0</v>
      </c>
      <c r="J66">
        <v>88.712000000000003</v>
      </c>
      <c r="K66" t="s">
        <v>34</v>
      </c>
    </row>
    <row r="67" spans="1:11" x14ac:dyDescent="0.3">
      <c r="A67" t="s">
        <v>236</v>
      </c>
      <c r="B67">
        <v>1.177</v>
      </c>
      <c r="C67">
        <v>0</v>
      </c>
      <c r="D67">
        <v>5.8999999999999997E-2</v>
      </c>
      <c r="E67">
        <v>0.14499999999999999</v>
      </c>
      <c r="F67">
        <v>5.7290000000000001</v>
      </c>
      <c r="G67">
        <v>55.497999999999998</v>
      </c>
      <c r="H67">
        <v>32.49</v>
      </c>
      <c r="I67">
        <v>0</v>
      </c>
      <c r="J67">
        <v>95.259</v>
      </c>
      <c r="K67" t="s">
        <v>36</v>
      </c>
    </row>
    <row r="68" spans="1:11" x14ac:dyDescent="0.3">
      <c r="A68" t="s">
        <v>38</v>
      </c>
      <c r="B68">
        <v>0.72099999999999997</v>
      </c>
      <c r="C68">
        <v>0</v>
      </c>
      <c r="D68">
        <v>0.153</v>
      </c>
      <c r="E68">
        <v>6.5149999999999997</v>
      </c>
      <c r="F68">
        <v>19.468</v>
      </c>
      <c r="G68">
        <v>72.695999999999998</v>
      </c>
      <c r="H68">
        <v>6.9000000000000006E-2</v>
      </c>
      <c r="I68">
        <v>0</v>
      </c>
      <c r="J68">
        <v>99.622</v>
      </c>
      <c r="K68" t="s">
        <v>37</v>
      </c>
    </row>
    <row r="69" spans="1:11" x14ac:dyDescent="0.3">
      <c r="A69" t="s">
        <v>236</v>
      </c>
      <c r="B69">
        <v>1.2490000000000001</v>
      </c>
      <c r="C69">
        <v>0</v>
      </c>
      <c r="D69">
        <v>1.2999999999999999E-2</v>
      </c>
      <c r="E69">
        <v>0</v>
      </c>
      <c r="F69">
        <v>7.0069999999999997</v>
      </c>
      <c r="G69">
        <v>56.100999999999999</v>
      </c>
      <c r="H69">
        <v>32.698</v>
      </c>
      <c r="I69">
        <v>0</v>
      </c>
      <c r="J69">
        <v>97.227000000000004</v>
      </c>
      <c r="K69" t="s">
        <v>40</v>
      </c>
    </row>
    <row r="70" spans="1:11" x14ac:dyDescent="0.3">
      <c r="A70" t="s">
        <v>38</v>
      </c>
      <c r="B70">
        <v>0.24099999999999999</v>
      </c>
      <c r="C70">
        <v>0</v>
      </c>
      <c r="D70">
        <v>0</v>
      </c>
      <c r="E70">
        <v>0</v>
      </c>
      <c r="F70">
        <v>6.0970000000000004</v>
      </c>
      <c r="G70">
        <v>56.198999999999998</v>
      </c>
      <c r="H70">
        <v>33.393000000000001</v>
      </c>
      <c r="I70">
        <v>0</v>
      </c>
      <c r="J70">
        <v>96.134</v>
      </c>
      <c r="K70" t="s">
        <v>41</v>
      </c>
    </row>
    <row r="71" spans="1:11" x14ac:dyDescent="0.3">
      <c r="A71" t="s">
        <v>38</v>
      </c>
      <c r="B71">
        <v>0.54500000000000004</v>
      </c>
      <c r="C71">
        <v>0</v>
      </c>
      <c r="D71">
        <v>0.312</v>
      </c>
      <c r="E71">
        <v>6.7880000000000003</v>
      </c>
      <c r="F71">
        <v>19.032</v>
      </c>
      <c r="G71">
        <v>73.117000000000004</v>
      </c>
      <c r="H71">
        <v>0.2</v>
      </c>
      <c r="I71">
        <v>0</v>
      </c>
      <c r="J71">
        <v>99.994</v>
      </c>
      <c r="K71" t="s">
        <v>50</v>
      </c>
    </row>
    <row r="72" spans="1:11" x14ac:dyDescent="0.3">
      <c r="A72" t="s">
        <v>38</v>
      </c>
      <c r="B72">
        <v>0.85499999999999998</v>
      </c>
      <c r="C72">
        <v>0</v>
      </c>
      <c r="D72">
        <v>8.9999999999999993E-3</v>
      </c>
      <c r="E72">
        <v>0.10299999999999999</v>
      </c>
      <c r="F72">
        <v>8.125</v>
      </c>
      <c r="G72">
        <v>52.686</v>
      </c>
      <c r="H72">
        <v>31.684000000000001</v>
      </c>
      <c r="I72">
        <v>0</v>
      </c>
      <c r="J72">
        <v>93.626999999999995</v>
      </c>
      <c r="K72" t="s">
        <v>52</v>
      </c>
    </row>
    <row r="73" spans="1:11" x14ac:dyDescent="0.3">
      <c r="A73" t="s">
        <v>38</v>
      </c>
      <c r="B73">
        <v>0.88100000000000001</v>
      </c>
      <c r="C73">
        <v>0</v>
      </c>
      <c r="D73">
        <v>7.0000000000000001E-3</v>
      </c>
      <c r="E73">
        <v>15.957000000000001</v>
      </c>
      <c r="F73">
        <v>19.460999999999999</v>
      </c>
      <c r="G73">
        <v>62.411999999999999</v>
      </c>
      <c r="H73">
        <v>0</v>
      </c>
      <c r="I73">
        <v>0</v>
      </c>
      <c r="J73">
        <v>98.718000000000004</v>
      </c>
      <c r="K73" t="s">
        <v>55</v>
      </c>
    </row>
    <row r="74" spans="1:11" x14ac:dyDescent="0.3">
      <c r="A74" t="s">
        <v>59</v>
      </c>
      <c r="B74">
        <v>0.27</v>
      </c>
      <c r="C74">
        <v>0</v>
      </c>
      <c r="D74">
        <v>1.7999999999999999E-2</v>
      </c>
      <c r="E74">
        <v>35.06</v>
      </c>
      <c r="F74">
        <v>18.736000000000001</v>
      </c>
      <c r="G74">
        <v>40.561999999999998</v>
      </c>
      <c r="H74">
        <v>0</v>
      </c>
      <c r="I74">
        <v>4.0000000000000001E-3</v>
      </c>
      <c r="J74">
        <v>94.65</v>
      </c>
      <c r="K74" t="s">
        <v>58</v>
      </c>
    </row>
    <row r="75" spans="1:11" x14ac:dyDescent="0.3">
      <c r="A75" t="s">
        <v>59</v>
      </c>
      <c r="B75">
        <v>1.1679999999999999</v>
      </c>
      <c r="C75">
        <v>0</v>
      </c>
      <c r="D75">
        <v>7.6999999999999999E-2</v>
      </c>
      <c r="E75">
        <v>0.35899999999999999</v>
      </c>
      <c r="F75">
        <v>5.9059999999999997</v>
      </c>
      <c r="G75">
        <v>56.362000000000002</v>
      </c>
      <c r="H75">
        <v>33.527999999999999</v>
      </c>
      <c r="I75">
        <v>0</v>
      </c>
      <c r="J75">
        <v>97.531999999999996</v>
      </c>
      <c r="K75" t="s">
        <v>62</v>
      </c>
    </row>
    <row r="76" spans="1:11" x14ac:dyDescent="0.3">
      <c r="A76" t="s">
        <v>59</v>
      </c>
      <c r="B76">
        <v>2.4390000000000001</v>
      </c>
      <c r="C76">
        <v>0</v>
      </c>
      <c r="D76">
        <v>4.0000000000000001E-3</v>
      </c>
      <c r="E76">
        <v>0.17299999999999999</v>
      </c>
      <c r="F76">
        <v>6.5869999999999997</v>
      </c>
      <c r="G76">
        <v>56.246000000000002</v>
      </c>
      <c r="H76">
        <v>30.436</v>
      </c>
      <c r="I76">
        <v>0</v>
      </c>
      <c r="J76">
        <v>96.001999999999995</v>
      </c>
      <c r="K76" t="s">
        <v>65</v>
      </c>
    </row>
    <row r="77" spans="1:11" x14ac:dyDescent="0.3">
      <c r="A77" t="s">
        <v>59</v>
      </c>
      <c r="B77">
        <v>9.7650000000000006</v>
      </c>
      <c r="C77">
        <v>0</v>
      </c>
      <c r="D77">
        <v>17.748000000000001</v>
      </c>
      <c r="E77">
        <v>5.9269999999999996</v>
      </c>
      <c r="F77">
        <v>20.376000000000001</v>
      </c>
      <c r="G77">
        <v>33.322000000000003</v>
      </c>
      <c r="H77">
        <v>0.61</v>
      </c>
      <c r="I77">
        <v>0</v>
      </c>
      <c r="J77">
        <v>87.748000000000005</v>
      </c>
      <c r="K77" t="s">
        <v>80</v>
      </c>
    </row>
    <row r="78" spans="1:11" x14ac:dyDescent="0.3">
      <c r="A78" t="s">
        <v>59</v>
      </c>
      <c r="B78">
        <v>8.0310000000000006</v>
      </c>
      <c r="C78">
        <v>0</v>
      </c>
      <c r="D78">
        <v>14.901999999999999</v>
      </c>
      <c r="E78">
        <v>9.7439999999999998</v>
      </c>
      <c r="F78">
        <v>24.408000000000001</v>
      </c>
      <c r="G78">
        <v>27.457000000000001</v>
      </c>
      <c r="H78">
        <v>0.51800000000000002</v>
      </c>
      <c r="I78">
        <v>0</v>
      </c>
      <c r="J78">
        <v>85.06</v>
      </c>
      <c r="K78" t="s">
        <v>81</v>
      </c>
    </row>
    <row r="79" spans="1:11" x14ac:dyDescent="0.3">
      <c r="A79" t="s">
        <v>59</v>
      </c>
      <c r="B79">
        <v>1.0620000000000001</v>
      </c>
      <c r="C79">
        <v>0</v>
      </c>
      <c r="D79">
        <v>2.4E-2</v>
      </c>
      <c r="E79">
        <v>9.6000000000000002E-2</v>
      </c>
      <c r="F79">
        <v>9.5299999999999994</v>
      </c>
      <c r="G79">
        <v>53.058</v>
      </c>
      <c r="H79">
        <v>29.626999999999999</v>
      </c>
      <c r="I79">
        <v>0</v>
      </c>
      <c r="J79">
        <v>93.558999999999997</v>
      </c>
      <c r="K79" t="s">
        <v>82</v>
      </c>
    </row>
    <row r="80" spans="1:11" x14ac:dyDescent="0.3">
      <c r="A80" t="s">
        <v>59</v>
      </c>
      <c r="B80">
        <v>0.90700000000000003</v>
      </c>
      <c r="C80">
        <v>0</v>
      </c>
      <c r="D80">
        <v>2.9000000000000001E-2</v>
      </c>
      <c r="E80">
        <v>2.1999999999999999E-2</v>
      </c>
      <c r="F80">
        <v>4.7030000000000003</v>
      </c>
      <c r="G80">
        <v>58.720999999999997</v>
      </c>
      <c r="H80">
        <v>34.191000000000003</v>
      </c>
      <c r="I80">
        <v>0</v>
      </c>
      <c r="J80">
        <v>98.766000000000005</v>
      </c>
      <c r="K80" t="s">
        <v>83</v>
      </c>
    </row>
    <row r="81" spans="1:11" x14ac:dyDescent="0.3">
      <c r="A81" t="s">
        <v>59</v>
      </c>
      <c r="B81">
        <v>1.071</v>
      </c>
      <c r="C81">
        <v>0</v>
      </c>
      <c r="D81">
        <v>2.5000000000000001E-2</v>
      </c>
      <c r="E81">
        <v>0</v>
      </c>
      <c r="F81">
        <v>5.9320000000000004</v>
      </c>
      <c r="G81">
        <v>58.345999999999997</v>
      </c>
      <c r="H81">
        <v>32.921999999999997</v>
      </c>
      <c r="I81">
        <v>0</v>
      </c>
      <c r="J81">
        <v>98.436000000000007</v>
      </c>
      <c r="K81" t="s">
        <v>84</v>
      </c>
    </row>
    <row r="82" spans="1:11" x14ac:dyDescent="0.3">
      <c r="A82" t="s">
        <v>59</v>
      </c>
      <c r="B82">
        <v>0.77400000000000002</v>
      </c>
      <c r="C82">
        <v>0</v>
      </c>
      <c r="D82">
        <v>0</v>
      </c>
      <c r="E82">
        <v>0.10199999999999999</v>
      </c>
      <c r="F82">
        <v>17.815000000000001</v>
      </c>
      <c r="G82">
        <v>78.734999999999999</v>
      </c>
      <c r="H82">
        <v>8.5999999999999993E-2</v>
      </c>
      <c r="I82">
        <v>0</v>
      </c>
      <c r="J82">
        <v>97.512</v>
      </c>
      <c r="K82" t="s">
        <v>89</v>
      </c>
    </row>
    <row r="83" spans="1:11" x14ac:dyDescent="0.3">
      <c r="A83" t="s">
        <v>59</v>
      </c>
      <c r="B83">
        <v>0.83299999999999996</v>
      </c>
      <c r="C83">
        <v>0</v>
      </c>
      <c r="D83">
        <v>0</v>
      </c>
      <c r="E83">
        <v>0.11799999999999999</v>
      </c>
      <c r="F83">
        <v>18.489000000000001</v>
      </c>
      <c r="G83">
        <v>80.165999999999997</v>
      </c>
      <c r="H83">
        <v>0</v>
      </c>
      <c r="I83">
        <v>0</v>
      </c>
      <c r="J83">
        <v>99.605999999999995</v>
      </c>
      <c r="K83" t="s">
        <v>90</v>
      </c>
    </row>
    <row r="84" spans="1:11" x14ac:dyDescent="0.3">
      <c r="A84" t="s">
        <v>59</v>
      </c>
      <c r="B84">
        <v>2.117</v>
      </c>
      <c r="C84">
        <v>0</v>
      </c>
      <c r="D84">
        <v>9.9130000000000003</v>
      </c>
      <c r="E84">
        <v>0.99099999999999999</v>
      </c>
      <c r="F84">
        <v>16.483000000000001</v>
      </c>
      <c r="G84">
        <v>69.257999999999996</v>
      </c>
      <c r="H84">
        <v>4.2000000000000003E-2</v>
      </c>
      <c r="I84">
        <v>0</v>
      </c>
      <c r="J84">
        <v>98.804000000000002</v>
      </c>
      <c r="K84" t="s">
        <v>91</v>
      </c>
    </row>
    <row r="85" spans="1:11" x14ac:dyDescent="0.3">
      <c r="A85" t="s">
        <v>59</v>
      </c>
      <c r="B85">
        <v>0.86099999999999999</v>
      </c>
      <c r="C85">
        <v>0</v>
      </c>
      <c r="D85">
        <v>9.6929999999999996</v>
      </c>
      <c r="E85">
        <v>1.075</v>
      </c>
      <c r="F85">
        <v>17.751000000000001</v>
      </c>
      <c r="G85">
        <v>70.147999999999996</v>
      </c>
      <c r="H85">
        <v>0.26600000000000001</v>
      </c>
      <c r="I85">
        <v>0</v>
      </c>
      <c r="J85">
        <v>99.793999999999997</v>
      </c>
      <c r="K85" t="s">
        <v>92</v>
      </c>
    </row>
    <row r="86" spans="1:11" x14ac:dyDescent="0.3">
      <c r="A86" t="s">
        <v>59</v>
      </c>
      <c r="B86">
        <v>0.93200000000000005</v>
      </c>
      <c r="C86">
        <v>0</v>
      </c>
      <c r="D86">
        <v>27.201000000000001</v>
      </c>
      <c r="E86">
        <v>0.14599999999999999</v>
      </c>
      <c r="F86">
        <v>17.021999999999998</v>
      </c>
      <c r="G86">
        <v>54.365000000000002</v>
      </c>
      <c r="H86">
        <v>0.27400000000000002</v>
      </c>
      <c r="I86">
        <v>0</v>
      </c>
      <c r="J86">
        <v>99.94</v>
      </c>
      <c r="K86" t="s">
        <v>93</v>
      </c>
    </row>
    <row r="87" spans="1:11" x14ac:dyDescent="0.3">
      <c r="A87" t="s">
        <v>59</v>
      </c>
      <c r="B87">
        <v>3.7730000000000001</v>
      </c>
      <c r="C87">
        <v>0</v>
      </c>
      <c r="D87">
        <v>0.53900000000000003</v>
      </c>
      <c r="E87">
        <v>0</v>
      </c>
      <c r="F87">
        <v>4.7850000000000001</v>
      </c>
      <c r="G87">
        <v>50.497</v>
      </c>
      <c r="H87">
        <v>33.283000000000001</v>
      </c>
      <c r="I87">
        <v>0</v>
      </c>
      <c r="J87">
        <v>93.058999999999997</v>
      </c>
      <c r="K87" t="s">
        <v>95</v>
      </c>
    </row>
    <row r="88" spans="1:11" x14ac:dyDescent="0.3">
      <c r="A88" t="s">
        <v>59</v>
      </c>
      <c r="B88">
        <v>1.24</v>
      </c>
      <c r="C88">
        <v>0</v>
      </c>
      <c r="D88">
        <v>0.20599999999999999</v>
      </c>
      <c r="E88">
        <v>1.2999999999999999E-2</v>
      </c>
      <c r="F88">
        <v>7.3460000000000001</v>
      </c>
      <c r="G88">
        <v>48.997999999999998</v>
      </c>
      <c r="H88">
        <v>34.774999999999999</v>
      </c>
      <c r="I88">
        <v>0</v>
      </c>
      <c r="J88">
        <v>92.718000000000004</v>
      </c>
      <c r="K88" t="s">
        <v>96</v>
      </c>
    </row>
    <row r="89" spans="1:11" x14ac:dyDescent="0.3">
      <c r="A89" t="s">
        <v>59</v>
      </c>
      <c r="B89">
        <v>1.032</v>
      </c>
      <c r="C89">
        <v>0</v>
      </c>
      <c r="D89">
        <v>5.0999999999999997E-2</v>
      </c>
      <c r="E89">
        <v>0.13100000000000001</v>
      </c>
      <c r="F89">
        <v>9.093</v>
      </c>
      <c r="G89">
        <v>57.773000000000003</v>
      </c>
      <c r="H89">
        <v>29.928999999999998</v>
      </c>
      <c r="I89">
        <v>0</v>
      </c>
      <c r="J89">
        <v>98.162000000000006</v>
      </c>
      <c r="K89" t="s">
        <v>97</v>
      </c>
    </row>
  </sheetData>
  <sortState xmlns:xlrd2="http://schemas.microsoft.com/office/spreadsheetml/2017/richdata2" ref="A2:K89">
    <sortCondition descending="1" ref="C1:C89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399F-E0B4-4C8E-B341-0A6A0B026405}">
  <dimension ref="A1:P80"/>
  <sheetViews>
    <sheetView workbookViewId="0">
      <selection activeCell="Q18" sqref="Q18"/>
    </sheetView>
  </sheetViews>
  <sheetFormatPr defaultRowHeight="14.4" x14ac:dyDescent="0.3"/>
  <cols>
    <col min="16" max="16" width="20.44140625" bestFit="1" customWidth="1"/>
  </cols>
  <sheetData>
    <row r="1" spans="1:16" x14ac:dyDescent="0.3">
      <c r="A1" s="1" t="s">
        <v>0</v>
      </c>
      <c r="B1" s="1" t="s">
        <v>446</v>
      </c>
      <c r="C1" s="1" t="s">
        <v>7</v>
      </c>
      <c r="D1" s="1" t="s">
        <v>4</v>
      </c>
      <c r="E1" s="1" t="s">
        <v>3</v>
      </c>
      <c r="F1" s="1" t="s">
        <v>1</v>
      </c>
      <c r="G1" s="1" t="s">
        <v>2</v>
      </c>
      <c r="H1" s="1" t="s">
        <v>101</v>
      </c>
      <c r="I1" s="1" t="s">
        <v>123</v>
      </c>
      <c r="J1" s="1" t="s">
        <v>6</v>
      </c>
      <c r="K1" s="1" t="s">
        <v>98</v>
      </c>
      <c r="L1" s="1" t="s">
        <v>125</v>
      </c>
      <c r="M1" s="1" t="s">
        <v>8</v>
      </c>
      <c r="N1" s="1" t="s">
        <v>5</v>
      </c>
      <c r="O1" s="1" t="s">
        <v>9</v>
      </c>
      <c r="P1" s="1" t="s">
        <v>580</v>
      </c>
    </row>
    <row r="2" spans="1:16" x14ac:dyDescent="0.3">
      <c r="A2" s="1" t="s">
        <v>236</v>
      </c>
      <c r="B2" s="1">
        <v>1.8540000000000001</v>
      </c>
      <c r="C2" s="1">
        <v>0</v>
      </c>
      <c r="D2" s="1">
        <v>38.179000000000002</v>
      </c>
      <c r="E2" s="1">
        <v>0.67400000000000004</v>
      </c>
      <c r="F2" s="1">
        <v>0</v>
      </c>
      <c r="G2" s="1">
        <v>0</v>
      </c>
      <c r="H2" s="1">
        <v>0.26300000000000001</v>
      </c>
      <c r="I2" s="1">
        <v>0</v>
      </c>
      <c r="J2" s="1">
        <v>0.19900000000000001</v>
      </c>
      <c r="K2" s="1">
        <v>9.3049999999999997</v>
      </c>
      <c r="L2" s="1">
        <v>7.6999999999999999E-2</v>
      </c>
      <c r="M2" s="1">
        <v>27.774000000000001</v>
      </c>
      <c r="N2" s="1">
        <v>25.2</v>
      </c>
      <c r="O2" s="1">
        <v>103.52500000000001</v>
      </c>
      <c r="P2" s="1" t="s">
        <v>451</v>
      </c>
    </row>
    <row r="3" spans="1:16" x14ac:dyDescent="0.3">
      <c r="A3" s="1" t="s">
        <v>236</v>
      </c>
      <c r="B3" s="1">
        <v>2.7949999999999999</v>
      </c>
      <c r="C3" s="1">
        <v>0</v>
      </c>
      <c r="D3" s="1">
        <v>37.661999999999999</v>
      </c>
      <c r="E3" s="1">
        <v>0.61599999999999999</v>
      </c>
      <c r="F3" s="1">
        <v>4.7E-2</v>
      </c>
      <c r="G3" s="1">
        <v>0</v>
      </c>
      <c r="H3" s="1">
        <v>0.33100000000000002</v>
      </c>
      <c r="I3" s="1">
        <v>7.6999999999999999E-2</v>
      </c>
      <c r="J3" s="1">
        <v>0.33300000000000002</v>
      </c>
      <c r="K3" s="1">
        <v>9.0410000000000004</v>
      </c>
      <c r="L3" s="1">
        <v>0.06</v>
      </c>
      <c r="M3" s="1">
        <v>25.542000000000002</v>
      </c>
      <c r="N3" s="1">
        <v>25.219000000000001</v>
      </c>
      <c r="O3" s="1">
        <v>101.723</v>
      </c>
      <c r="P3" s="1" t="s">
        <v>450</v>
      </c>
    </row>
    <row r="4" spans="1:16" x14ac:dyDescent="0.3">
      <c r="A4" t="s">
        <v>236</v>
      </c>
      <c r="B4">
        <v>3.2360000000000002</v>
      </c>
      <c r="C4">
        <v>0</v>
      </c>
      <c r="D4">
        <v>38.194000000000003</v>
      </c>
      <c r="E4">
        <v>0.221</v>
      </c>
      <c r="F4">
        <v>0</v>
      </c>
      <c r="G4">
        <v>0</v>
      </c>
      <c r="H4">
        <v>0.30599999999999999</v>
      </c>
      <c r="I4">
        <v>3.6999999999999998E-2</v>
      </c>
      <c r="J4">
        <v>0</v>
      </c>
      <c r="K4">
        <v>7.7519999999999998</v>
      </c>
      <c r="L4">
        <v>0.123</v>
      </c>
      <c r="M4">
        <v>25.332999999999998</v>
      </c>
      <c r="N4">
        <v>26.018999999999998</v>
      </c>
      <c r="O4">
        <v>101.221</v>
      </c>
      <c r="P4" t="s">
        <v>452</v>
      </c>
    </row>
    <row r="5" spans="1:16" x14ac:dyDescent="0.3">
      <c r="A5" s="1" t="s">
        <v>236</v>
      </c>
      <c r="B5" s="1">
        <v>3.335</v>
      </c>
      <c r="C5" s="1">
        <v>0</v>
      </c>
      <c r="D5" s="1">
        <v>39.648000000000003</v>
      </c>
      <c r="E5" s="1">
        <v>0.183</v>
      </c>
      <c r="F5" s="1">
        <v>4.4999999999999998E-2</v>
      </c>
      <c r="G5" s="1">
        <v>0</v>
      </c>
      <c r="H5" s="1">
        <v>0.34100000000000003</v>
      </c>
      <c r="I5" s="1">
        <v>0</v>
      </c>
      <c r="J5" s="1">
        <v>0</v>
      </c>
      <c r="K5" s="1">
        <v>7.5579999999999998</v>
      </c>
      <c r="L5" s="1">
        <v>9.7000000000000003E-2</v>
      </c>
      <c r="M5" s="1">
        <v>25.571999999999999</v>
      </c>
      <c r="N5" s="1">
        <v>25.731999999999999</v>
      </c>
      <c r="O5" s="1">
        <v>102.511</v>
      </c>
      <c r="P5" s="1" t="s">
        <v>464</v>
      </c>
    </row>
    <row r="6" spans="1:16" x14ac:dyDescent="0.3">
      <c r="A6" t="s">
        <v>38</v>
      </c>
      <c r="B6" s="1">
        <v>3.431</v>
      </c>
      <c r="C6" s="1">
        <v>0</v>
      </c>
      <c r="D6" s="1">
        <v>38.331000000000003</v>
      </c>
      <c r="E6" s="1">
        <v>0.67</v>
      </c>
      <c r="F6" s="1">
        <v>0</v>
      </c>
      <c r="G6" s="1">
        <v>0</v>
      </c>
      <c r="H6" s="1">
        <v>0.99199999999999999</v>
      </c>
      <c r="I6" s="1">
        <v>0</v>
      </c>
      <c r="J6" s="1">
        <v>0.437</v>
      </c>
      <c r="K6" s="1">
        <v>7.7770000000000001</v>
      </c>
      <c r="L6" s="1">
        <v>8.1000000000000003E-2</v>
      </c>
      <c r="M6" s="1">
        <v>24.832999999999998</v>
      </c>
      <c r="N6" s="1">
        <v>25.021000000000001</v>
      </c>
      <c r="O6" s="1">
        <v>101.57299999999999</v>
      </c>
      <c r="P6" s="1" t="s">
        <v>455</v>
      </c>
    </row>
    <row r="7" spans="1:16" x14ac:dyDescent="0.3">
      <c r="A7" s="1" t="s">
        <v>236</v>
      </c>
      <c r="B7">
        <v>3.5139999999999998</v>
      </c>
      <c r="C7">
        <v>0</v>
      </c>
      <c r="D7">
        <v>40.673999999999999</v>
      </c>
      <c r="E7">
        <v>0.17899999999999999</v>
      </c>
      <c r="F7">
        <v>0</v>
      </c>
      <c r="G7">
        <v>0</v>
      </c>
      <c r="H7">
        <v>0.375</v>
      </c>
      <c r="I7">
        <v>0</v>
      </c>
      <c r="J7">
        <v>0</v>
      </c>
      <c r="K7">
        <v>7.3079999999999998</v>
      </c>
      <c r="L7">
        <v>0.13100000000000001</v>
      </c>
      <c r="M7">
        <v>25.199000000000002</v>
      </c>
      <c r="N7">
        <v>26.331</v>
      </c>
      <c r="O7">
        <v>103.711</v>
      </c>
      <c r="P7" t="s">
        <v>474</v>
      </c>
    </row>
    <row r="8" spans="1:16" x14ac:dyDescent="0.3">
      <c r="A8" s="1" t="s">
        <v>236</v>
      </c>
      <c r="B8" s="1">
        <v>3.6179999999999999</v>
      </c>
      <c r="C8" s="1">
        <v>0</v>
      </c>
      <c r="D8" s="1">
        <v>38.664999999999999</v>
      </c>
      <c r="E8" s="1">
        <v>0.18099999999999999</v>
      </c>
      <c r="F8" s="1">
        <v>2.1000000000000001E-2</v>
      </c>
      <c r="G8" s="1">
        <v>0</v>
      </c>
      <c r="H8" s="1">
        <v>0.23200000000000001</v>
      </c>
      <c r="I8" s="1">
        <v>0</v>
      </c>
      <c r="J8" s="1">
        <v>1.202</v>
      </c>
      <c r="K8" s="1">
        <v>7.609</v>
      </c>
      <c r="L8" s="1">
        <v>0.05</v>
      </c>
      <c r="M8" s="1">
        <v>23.798999999999999</v>
      </c>
      <c r="N8" s="1">
        <v>25.114000000000001</v>
      </c>
      <c r="O8" s="1">
        <v>100.491</v>
      </c>
      <c r="P8" s="1" t="s">
        <v>457</v>
      </c>
    </row>
    <row r="9" spans="1:16" x14ac:dyDescent="0.3">
      <c r="A9" s="1" t="s">
        <v>236</v>
      </c>
      <c r="B9" s="1">
        <v>3.6320000000000001</v>
      </c>
      <c r="C9" s="1">
        <v>0</v>
      </c>
      <c r="D9" s="1">
        <v>38.536999999999999</v>
      </c>
      <c r="E9" s="1">
        <v>9.9000000000000005E-2</v>
      </c>
      <c r="F9" s="1">
        <v>0</v>
      </c>
      <c r="G9" s="1">
        <v>0</v>
      </c>
      <c r="H9" s="1">
        <v>1.923</v>
      </c>
      <c r="I9" s="1">
        <v>0</v>
      </c>
      <c r="J9" s="1">
        <v>0</v>
      </c>
      <c r="K9" s="1">
        <v>6.8739999999999997</v>
      </c>
      <c r="L9" s="1">
        <v>3.3000000000000002E-2</v>
      </c>
      <c r="M9" s="1">
        <v>24.504999999999999</v>
      </c>
      <c r="N9" s="1">
        <v>24.986999999999998</v>
      </c>
      <c r="O9" s="1">
        <v>100.59</v>
      </c>
      <c r="P9" s="1" t="s">
        <v>456</v>
      </c>
    </row>
    <row r="10" spans="1:16" x14ac:dyDescent="0.3">
      <c r="A10" s="1" t="s">
        <v>236</v>
      </c>
      <c r="B10" s="1">
        <v>3.8260000000000001</v>
      </c>
      <c r="C10" s="1">
        <v>0</v>
      </c>
      <c r="D10" s="1">
        <v>37.323</v>
      </c>
      <c r="E10" s="1">
        <v>0.21299999999999999</v>
      </c>
      <c r="F10" s="1">
        <v>2.9000000000000001E-2</v>
      </c>
      <c r="G10" s="1">
        <v>0</v>
      </c>
      <c r="H10" s="1">
        <v>0.24399999999999999</v>
      </c>
      <c r="I10" s="1">
        <v>0</v>
      </c>
      <c r="J10" s="1">
        <v>0.26300000000000001</v>
      </c>
      <c r="K10" s="1">
        <v>9.6029999999999998</v>
      </c>
      <c r="L10" s="1">
        <v>8.8999999999999996E-2</v>
      </c>
      <c r="M10" s="1">
        <v>23.79</v>
      </c>
      <c r="N10" s="1">
        <v>25.677</v>
      </c>
      <c r="O10" s="1">
        <v>101.057</v>
      </c>
      <c r="P10" s="1" t="s">
        <v>449</v>
      </c>
    </row>
    <row r="11" spans="1:16" x14ac:dyDescent="0.3">
      <c r="A11" s="1" t="s">
        <v>236</v>
      </c>
      <c r="B11" s="1">
        <v>4.0789999999999997</v>
      </c>
      <c r="C11" s="1">
        <v>0</v>
      </c>
      <c r="D11" s="1">
        <v>38.277999999999999</v>
      </c>
      <c r="E11" s="1">
        <v>0.19900000000000001</v>
      </c>
      <c r="F11" s="1">
        <v>1.9E-2</v>
      </c>
      <c r="G11" s="1">
        <v>0</v>
      </c>
      <c r="H11" s="1">
        <v>0.29699999999999999</v>
      </c>
      <c r="I11" s="1">
        <v>0</v>
      </c>
      <c r="J11" s="1">
        <v>0</v>
      </c>
      <c r="K11" s="1">
        <v>10.057</v>
      </c>
      <c r="L11" s="1">
        <v>7.3999999999999996E-2</v>
      </c>
      <c r="M11" s="1">
        <v>24.413</v>
      </c>
      <c r="N11" s="1">
        <v>25.347000000000001</v>
      </c>
      <c r="O11" s="1">
        <v>102.76300000000001</v>
      </c>
      <c r="P11" s="1" t="s">
        <v>454</v>
      </c>
    </row>
    <row r="12" spans="1:16" x14ac:dyDescent="0.3">
      <c r="A12" s="1" t="s">
        <v>236</v>
      </c>
      <c r="B12" s="1">
        <v>4.5350000000000001</v>
      </c>
      <c r="C12" s="1">
        <v>0</v>
      </c>
      <c r="D12" s="1">
        <v>35.045000000000002</v>
      </c>
      <c r="E12" s="1">
        <v>0.11799999999999999</v>
      </c>
      <c r="F12" s="1">
        <v>5.7000000000000002E-2</v>
      </c>
      <c r="G12" s="1">
        <v>0</v>
      </c>
      <c r="H12" s="1">
        <v>5.0709999999999997</v>
      </c>
      <c r="I12" s="1">
        <v>0</v>
      </c>
      <c r="J12" s="1">
        <v>0</v>
      </c>
      <c r="K12" s="1">
        <v>6.4119999999999999</v>
      </c>
      <c r="L12" s="1">
        <v>6.3E-2</v>
      </c>
      <c r="M12" s="1">
        <v>22.265999999999998</v>
      </c>
      <c r="N12" s="1">
        <v>25.459</v>
      </c>
      <c r="O12" s="1">
        <v>99.025999999999996</v>
      </c>
      <c r="P12" s="1" t="s">
        <v>447</v>
      </c>
    </row>
    <row r="13" spans="1:16" x14ac:dyDescent="0.3">
      <c r="A13" s="1" t="s">
        <v>236</v>
      </c>
      <c r="B13" s="1">
        <v>4.7889999999999997</v>
      </c>
      <c r="C13" s="1">
        <v>0</v>
      </c>
      <c r="D13" s="1">
        <v>38.814999999999998</v>
      </c>
      <c r="E13" s="1">
        <v>0.28199999999999997</v>
      </c>
      <c r="F13" s="1">
        <v>0</v>
      </c>
      <c r="G13" s="1">
        <v>0</v>
      </c>
      <c r="H13" s="1">
        <v>1.252</v>
      </c>
      <c r="I13" s="1">
        <v>0</v>
      </c>
      <c r="J13" s="1">
        <v>2.7320000000000002</v>
      </c>
      <c r="K13" s="1">
        <v>7.5670000000000002</v>
      </c>
      <c r="L13" s="1">
        <v>0.113</v>
      </c>
      <c r="M13" s="1">
        <v>19.164000000000001</v>
      </c>
      <c r="N13" s="1">
        <v>25.538</v>
      </c>
      <c r="O13" s="1">
        <v>100.252</v>
      </c>
      <c r="P13" s="1" t="s">
        <v>460</v>
      </c>
    </row>
    <row r="14" spans="1:16" x14ac:dyDescent="0.3">
      <c r="A14" s="1" t="s">
        <v>236</v>
      </c>
      <c r="B14" s="1">
        <v>5.0650000000000004</v>
      </c>
      <c r="C14" s="1">
        <v>0</v>
      </c>
      <c r="D14" s="1">
        <v>39.225000000000001</v>
      </c>
      <c r="E14" s="1">
        <v>0.54100000000000004</v>
      </c>
      <c r="F14" s="1">
        <v>0</v>
      </c>
      <c r="G14" s="1">
        <v>0</v>
      </c>
      <c r="H14" s="1">
        <v>0.223</v>
      </c>
      <c r="I14" s="1">
        <v>4.5999999999999999E-2</v>
      </c>
      <c r="J14" s="1">
        <v>0.255</v>
      </c>
      <c r="K14" s="1">
        <v>8.4060000000000006</v>
      </c>
      <c r="L14" s="1">
        <v>9.4E-2</v>
      </c>
      <c r="M14" s="1">
        <v>22.335000000000001</v>
      </c>
      <c r="N14" s="1">
        <v>25.67</v>
      </c>
      <c r="O14" s="1">
        <v>101.86</v>
      </c>
      <c r="P14" s="1" t="s">
        <v>462</v>
      </c>
    </row>
    <row r="15" spans="1:16" x14ac:dyDescent="0.3">
      <c r="A15" s="1" t="s">
        <v>236</v>
      </c>
      <c r="B15" s="1">
        <v>5.8170000000000002</v>
      </c>
      <c r="C15" s="1">
        <v>0</v>
      </c>
      <c r="D15" s="1">
        <v>38.673999999999999</v>
      </c>
      <c r="E15" s="1">
        <v>0.47899999999999998</v>
      </c>
      <c r="F15" s="1">
        <v>3.9E-2</v>
      </c>
      <c r="G15" s="1">
        <v>0</v>
      </c>
      <c r="H15" s="1">
        <v>0.33100000000000002</v>
      </c>
      <c r="I15" s="1">
        <v>3.0000000000000001E-3</v>
      </c>
      <c r="J15" s="1">
        <v>0.48</v>
      </c>
      <c r="K15" s="1">
        <v>8.5410000000000004</v>
      </c>
      <c r="L15" s="1">
        <v>9.5000000000000001E-2</v>
      </c>
      <c r="M15" s="1">
        <v>20.989000000000001</v>
      </c>
      <c r="N15" s="1">
        <v>25.811</v>
      </c>
      <c r="O15" s="1">
        <v>101.259</v>
      </c>
      <c r="P15" s="1" t="s">
        <v>458</v>
      </c>
    </row>
    <row r="16" spans="1:16" x14ac:dyDescent="0.3">
      <c r="A16" s="1" t="s">
        <v>236</v>
      </c>
      <c r="B16" s="1">
        <v>6.8710000000000004</v>
      </c>
      <c r="C16" s="1">
        <v>0</v>
      </c>
      <c r="D16" s="1">
        <v>39.884</v>
      </c>
      <c r="E16" s="1">
        <v>0.114</v>
      </c>
      <c r="F16" s="1">
        <v>0</v>
      </c>
      <c r="G16" s="1">
        <v>0</v>
      </c>
      <c r="H16" s="1">
        <v>0.41</v>
      </c>
      <c r="I16" s="1">
        <v>0</v>
      </c>
      <c r="J16" s="1">
        <v>0.17199999999999999</v>
      </c>
      <c r="K16" s="1">
        <v>8.3149999999999995</v>
      </c>
      <c r="L16" s="1">
        <v>0.111</v>
      </c>
      <c r="M16" s="1">
        <v>19.521999999999998</v>
      </c>
      <c r="N16" s="1">
        <v>26.05</v>
      </c>
      <c r="O16" s="1">
        <v>101.449</v>
      </c>
      <c r="P16" s="1" t="s">
        <v>467</v>
      </c>
    </row>
    <row r="17" spans="1:16" x14ac:dyDescent="0.3">
      <c r="A17" s="1" t="s">
        <v>236</v>
      </c>
      <c r="B17" s="1">
        <v>7.9809999999999999</v>
      </c>
      <c r="C17" s="1">
        <v>0</v>
      </c>
      <c r="D17" s="1">
        <v>39.270000000000003</v>
      </c>
      <c r="E17" s="1">
        <v>0.14699999999999999</v>
      </c>
      <c r="F17" s="1">
        <v>0</v>
      </c>
      <c r="G17" s="1">
        <v>0</v>
      </c>
      <c r="H17" s="1">
        <v>1.766</v>
      </c>
      <c r="I17" s="1">
        <v>0</v>
      </c>
      <c r="J17" s="1">
        <v>0.32600000000000001</v>
      </c>
      <c r="K17" s="1">
        <v>6.6379999999999999</v>
      </c>
      <c r="L17" s="1">
        <v>1.9E-2</v>
      </c>
      <c r="M17" s="1">
        <v>18.288</v>
      </c>
      <c r="N17" s="1">
        <v>25.689</v>
      </c>
      <c r="O17" s="1">
        <v>100.124</v>
      </c>
      <c r="P17" s="1" t="s">
        <v>463</v>
      </c>
    </row>
    <row r="18" spans="1:16" x14ac:dyDescent="0.3">
      <c r="A18" s="1" t="s">
        <v>236</v>
      </c>
      <c r="B18" s="1">
        <v>8.1850000000000005</v>
      </c>
      <c r="C18" s="1">
        <v>0</v>
      </c>
      <c r="D18" s="1">
        <v>39.158000000000001</v>
      </c>
      <c r="E18" s="1">
        <v>0.161</v>
      </c>
      <c r="F18" s="1">
        <v>2.4E-2</v>
      </c>
      <c r="G18" s="1">
        <v>0</v>
      </c>
      <c r="H18" s="1">
        <v>0.373</v>
      </c>
      <c r="I18" s="1">
        <v>0</v>
      </c>
      <c r="J18" s="1">
        <v>1.762</v>
      </c>
      <c r="K18" s="1">
        <v>7.65</v>
      </c>
      <c r="L18" s="1">
        <v>0.112</v>
      </c>
      <c r="M18" s="1">
        <v>16.878</v>
      </c>
      <c r="N18" s="1">
        <v>26.045999999999999</v>
      </c>
      <c r="O18" s="1">
        <v>100.349</v>
      </c>
      <c r="P18" s="1" t="s">
        <v>461</v>
      </c>
    </row>
    <row r="19" spans="1:16" x14ac:dyDescent="0.3">
      <c r="A19" s="1" t="s">
        <v>236</v>
      </c>
      <c r="B19" s="1">
        <v>8.4350000000000005</v>
      </c>
      <c r="C19" s="1">
        <v>0</v>
      </c>
      <c r="D19" s="1">
        <v>38.790999999999997</v>
      </c>
      <c r="E19" s="1">
        <v>0.14799999999999999</v>
      </c>
      <c r="F19" s="1">
        <v>0</v>
      </c>
      <c r="G19" s="1">
        <v>0</v>
      </c>
      <c r="H19" s="1">
        <v>0.309</v>
      </c>
      <c r="I19" s="1">
        <v>0</v>
      </c>
      <c r="J19" s="1">
        <v>0.16600000000000001</v>
      </c>
      <c r="K19" s="1">
        <v>9.9559999999999995</v>
      </c>
      <c r="L19" s="1">
        <v>8.5000000000000006E-2</v>
      </c>
      <c r="M19" s="1">
        <v>17.893000000000001</v>
      </c>
      <c r="N19" s="1">
        <v>26.489000000000001</v>
      </c>
      <c r="O19" s="1">
        <v>102.27200000000001</v>
      </c>
      <c r="P19" s="1" t="s">
        <v>459</v>
      </c>
    </row>
    <row r="20" spans="1:16" x14ac:dyDescent="0.3">
      <c r="A20" s="1" t="s">
        <v>236</v>
      </c>
      <c r="B20" s="1">
        <v>8.4410000000000007</v>
      </c>
      <c r="C20" s="1">
        <v>0</v>
      </c>
      <c r="D20" s="1">
        <v>38.255000000000003</v>
      </c>
      <c r="E20" s="1">
        <v>0.39900000000000002</v>
      </c>
      <c r="F20" s="1">
        <v>0</v>
      </c>
      <c r="G20" s="1">
        <v>0</v>
      </c>
      <c r="H20" s="1">
        <v>0.42</v>
      </c>
      <c r="I20" s="1">
        <v>1.9E-2</v>
      </c>
      <c r="J20" s="1">
        <v>0.41399999999999998</v>
      </c>
      <c r="K20" s="1">
        <v>9.516</v>
      </c>
      <c r="L20" s="1">
        <v>8.5999999999999993E-2</v>
      </c>
      <c r="M20" s="1">
        <v>17.443999999999999</v>
      </c>
      <c r="N20" s="1">
        <v>26.402000000000001</v>
      </c>
      <c r="O20" s="1">
        <v>101.396</v>
      </c>
      <c r="P20" s="1" t="s">
        <v>453</v>
      </c>
    </row>
    <row r="21" spans="1:16" x14ac:dyDescent="0.3">
      <c r="A21" t="s">
        <v>38</v>
      </c>
      <c r="B21" s="1">
        <v>9.4740000000000002</v>
      </c>
      <c r="C21" s="1">
        <v>0</v>
      </c>
      <c r="D21" s="1">
        <v>37.277999999999999</v>
      </c>
      <c r="E21" s="1">
        <v>4.9000000000000002E-2</v>
      </c>
      <c r="F21" s="1">
        <v>7.0000000000000001E-3</v>
      </c>
      <c r="G21" s="1">
        <v>0</v>
      </c>
      <c r="H21" s="1">
        <v>1.9550000000000001</v>
      </c>
      <c r="I21" s="1">
        <v>0</v>
      </c>
      <c r="J21" s="1">
        <v>2.1829999999999998</v>
      </c>
      <c r="K21" s="1">
        <v>7.1749999999999998</v>
      </c>
      <c r="L21" s="1">
        <v>0</v>
      </c>
      <c r="M21" s="1">
        <v>4.8710000000000004</v>
      </c>
      <c r="N21" s="1">
        <v>27.225999999999999</v>
      </c>
      <c r="O21" s="1">
        <v>90.218000000000004</v>
      </c>
      <c r="P21" s="1" t="s">
        <v>448</v>
      </c>
    </row>
    <row r="22" spans="1:16" x14ac:dyDescent="0.3">
      <c r="A22" s="1" t="s">
        <v>236</v>
      </c>
      <c r="B22">
        <v>9.9369999999999994</v>
      </c>
      <c r="C22">
        <v>0</v>
      </c>
      <c r="D22">
        <v>42.149000000000001</v>
      </c>
      <c r="E22">
        <v>6.6000000000000003E-2</v>
      </c>
      <c r="F22">
        <v>0</v>
      </c>
      <c r="G22">
        <v>0</v>
      </c>
      <c r="H22">
        <v>0.85899999999999999</v>
      </c>
      <c r="I22">
        <v>9.1999999999999998E-2</v>
      </c>
      <c r="J22">
        <v>0</v>
      </c>
      <c r="K22">
        <v>7.07</v>
      </c>
      <c r="L22">
        <v>0.156</v>
      </c>
      <c r="M22">
        <v>14.525</v>
      </c>
      <c r="N22">
        <v>27.053999999999998</v>
      </c>
      <c r="O22">
        <v>101.908</v>
      </c>
      <c r="P22" t="s">
        <v>497</v>
      </c>
    </row>
    <row r="23" spans="1:16" x14ac:dyDescent="0.3">
      <c r="A23" t="s">
        <v>38</v>
      </c>
      <c r="B23" s="1">
        <v>10.413</v>
      </c>
      <c r="C23" s="1">
        <v>5.5E-2</v>
      </c>
      <c r="D23" s="1">
        <v>39.835000000000001</v>
      </c>
      <c r="E23" s="1">
        <v>0.14299999999999999</v>
      </c>
      <c r="F23" s="1">
        <v>0</v>
      </c>
      <c r="G23" s="1">
        <v>0</v>
      </c>
      <c r="H23" s="1">
        <v>0.52100000000000002</v>
      </c>
      <c r="I23" s="1">
        <v>0</v>
      </c>
      <c r="J23" s="1">
        <v>2.17</v>
      </c>
      <c r="K23" s="1">
        <v>9.3789999999999996</v>
      </c>
      <c r="L23" s="1">
        <v>9.1999999999999998E-2</v>
      </c>
      <c r="M23" s="1">
        <v>13.21</v>
      </c>
      <c r="N23" s="1">
        <v>25.998000000000001</v>
      </c>
      <c r="O23" s="1">
        <v>101.816</v>
      </c>
      <c r="P23" s="1" t="s">
        <v>466</v>
      </c>
    </row>
    <row r="24" spans="1:16" x14ac:dyDescent="0.3">
      <c r="A24" s="1" t="s">
        <v>236</v>
      </c>
      <c r="B24">
        <v>10.484999999999999</v>
      </c>
      <c r="C24">
        <v>0</v>
      </c>
      <c r="D24">
        <v>41.177999999999997</v>
      </c>
      <c r="E24">
        <v>4.2999999999999997E-2</v>
      </c>
      <c r="F24">
        <v>0</v>
      </c>
      <c r="G24">
        <v>0</v>
      </c>
      <c r="H24">
        <v>0.78</v>
      </c>
      <c r="I24">
        <v>0.122</v>
      </c>
      <c r="J24">
        <v>0</v>
      </c>
      <c r="K24">
        <v>7.6829999999999998</v>
      </c>
      <c r="L24">
        <v>0.17499999999999999</v>
      </c>
      <c r="M24">
        <v>14.856999999999999</v>
      </c>
      <c r="N24">
        <v>26.936</v>
      </c>
      <c r="O24">
        <v>102.259</v>
      </c>
      <c r="P24" t="s">
        <v>483</v>
      </c>
    </row>
    <row r="25" spans="1:16" x14ac:dyDescent="0.3">
      <c r="A25" s="1" t="s">
        <v>236</v>
      </c>
      <c r="B25" s="1">
        <v>10.647</v>
      </c>
      <c r="C25" s="1">
        <v>0</v>
      </c>
      <c r="D25" s="1">
        <v>40.521999999999998</v>
      </c>
      <c r="E25" s="1">
        <v>0.13200000000000001</v>
      </c>
      <c r="F25" s="1">
        <v>0</v>
      </c>
      <c r="G25" s="1">
        <v>0</v>
      </c>
      <c r="H25" s="1">
        <v>0.48699999999999999</v>
      </c>
      <c r="I25" s="1">
        <v>2.1000000000000001E-2</v>
      </c>
      <c r="J25" s="1">
        <v>1.663</v>
      </c>
      <c r="K25" s="1">
        <v>7.43</v>
      </c>
      <c r="L25" s="1">
        <v>0.10100000000000001</v>
      </c>
      <c r="M25" s="1">
        <v>12.992000000000001</v>
      </c>
      <c r="N25" s="1">
        <v>26.265000000000001</v>
      </c>
      <c r="O25" s="1">
        <v>100.26</v>
      </c>
      <c r="P25" s="1" t="s">
        <v>470</v>
      </c>
    </row>
    <row r="26" spans="1:16" x14ac:dyDescent="0.3">
      <c r="A26" s="1" t="s">
        <v>236</v>
      </c>
      <c r="B26" s="1">
        <v>10.664999999999999</v>
      </c>
      <c r="C26" s="1">
        <v>9.8000000000000004E-2</v>
      </c>
      <c r="D26" s="1">
        <v>41.027000000000001</v>
      </c>
      <c r="E26" s="1">
        <v>0.32800000000000001</v>
      </c>
      <c r="F26" s="1">
        <v>0</v>
      </c>
      <c r="G26" s="1">
        <v>0</v>
      </c>
      <c r="H26" s="1">
        <v>0.32800000000000001</v>
      </c>
      <c r="I26" s="1">
        <v>1.4999999999999999E-2</v>
      </c>
      <c r="J26" s="1">
        <v>1.3360000000000001</v>
      </c>
      <c r="K26" s="1">
        <v>8.3989999999999991</v>
      </c>
      <c r="L26" s="1">
        <v>7.9000000000000001E-2</v>
      </c>
      <c r="M26" s="1">
        <v>12.993</v>
      </c>
      <c r="N26" s="1">
        <v>26.292000000000002</v>
      </c>
      <c r="O26" s="1">
        <v>101.56</v>
      </c>
      <c r="P26" s="1" t="s">
        <v>481</v>
      </c>
    </row>
    <row r="27" spans="1:16" x14ac:dyDescent="0.3">
      <c r="A27" t="s">
        <v>38</v>
      </c>
      <c r="B27">
        <v>11</v>
      </c>
      <c r="C27">
        <v>0</v>
      </c>
      <c r="D27">
        <v>42.750999999999998</v>
      </c>
      <c r="E27">
        <v>7.4999999999999997E-2</v>
      </c>
      <c r="F27">
        <v>1E-3</v>
      </c>
      <c r="G27">
        <v>0</v>
      </c>
      <c r="H27">
        <v>0.78100000000000003</v>
      </c>
      <c r="I27">
        <v>0.17799999999999999</v>
      </c>
      <c r="J27">
        <v>0</v>
      </c>
      <c r="K27">
        <v>7.593</v>
      </c>
      <c r="L27">
        <v>0.127</v>
      </c>
      <c r="M27">
        <v>14.396000000000001</v>
      </c>
      <c r="N27">
        <v>26.323</v>
      </c>
      <c r="O27">
        <v>103.22499999999999</v>
      </c>
      <c r="P27" t="s">
        <v>510</v>
      </c>
    </row>
    <row r="28" spans="1:16" x14ac:dyDescent="0.3">
      <c r="A28" t="s">
        <v>38</v>
      </c>
      <c r="B28">
        <v>11.224</v>
      </c>
      <c r="C28">
        <v>0</v>
      </c>
      <c r="D28">
        <v>39.834000000000003</v>
      </c>
      <c r="E28">
        <v>8.3000000000000004E-2</v>
      </c>
      <c r="F28">
        <v>4.0000000000000001E-3</v>
      </c>
      <c r="G28">
        <v>0</v>
      </c>
      <c r="H28">
        <v>0.44600000000000001</v>
      </c>
      <c r="I28">
        <v>7.2999999999999995E-2</v>
      </c>
      <c r="J28">
        <v>0</v>
      </c>
      <c r="K28">
        <v>7.6369999999999996</v>
      </c>
      <c r="L28">
        <v>0.187</v>
      </c>
      <c r="M28">
        <v>13.978</v>
      </c>
      <c r="N28">
        <v>26.678999999999998</v>
      </c>
      <c r="O28">
        <v>100.145</v>
      </c>
      <c r="P28" t="s">
        <v>465</v>
      </c>
    </row>
    <row r="29" spans="1:16" x14ac:dyDescent="0.3">
      <c r="A29" t="s">
        <v>38</v>
      </c>
      <c r="B29">
        <v>11.55</v>
      </c>
      <c r="C29">
        <v>0</v>
      </c>
      <c r="D29">
        <v>41.017000000000003</v>
      </c>
      <c r="E29">
        <v>4.9000000000000002E-2</v>
      </c>
      <c r="F29">
        <v>0</v>
      </c>
      <c r="G29">
        <v>0</v>
      </c>
      <c r="H29">
        <v>0.56799999999999995</v>
      </c>
      <c r="I29">
        <v>0.13700000000000001</v>
      </c>
      <c r="J29">
        <v>0</v>
      </c>
      <c r="K29">
        <v>7.6379999999999999</v>
      </c>
      <c r="L29">
        <v>0.182</v>
      </c>
      <c r="M29">
        <v>10.932</v>
      </c>
      <c r="N29">
        <v>27.420999999999999</v>
      </c>
      <c r="O29">
        <v>99.494</v>
      </c>
      <c r="P29" t="s">
        <v>480</v>
      </c>
    </row>
    <row r="30" spans="1:16" x14ac:dyDescent="0.3">
      <c r="A30" t="s">
        <v>38</v>
      </c>
      <c r="B30">
        <v>12.103999999999999</v>
      </c>
      <c r="C30">
        <v>0</v>
      </c>
      <c r="D30">
        <v>40.539000000000001</v>
      </c>
      <c r="E30">
        <v>0.107</v>
      </c>
      <c r="F30">
        <v>0</v>
      </c>
      <c r="G30">
        <v>0</v>
      </c>
      <c r="H30">
        <v>0.55300000000000005</v>
      </c>
      <c r="I30">
        <v>7.5999999999999998E-2</v>
      </c>
      <c r="J30">
        <v>0</v>
      </c>
      <c r="K30">
        <v>7.399</v>
      </c>
      <c r="L30">
        <v>0.255</v>
      </c>
      <c r="M30">
        <v>12.499000000000001</v>
      </c>
      <c r="N30">
        <v>27.164999999999999</v>
      </c>
      <c r="O30">
        <v>100.697</v>
      </c>
      <c r="P30" t="s">
        <v>471</v>
      </c>
    </row>
    <row r="31" spans="1:16" x14ac:dyDescent="0.3">
      <c r="A31" t="s">
        <v>38</v>
      </c>
      <c r="B31">
        <v>12.109</v>
      </c>
      <c r="C31">
        <v>0</v>
      </c>
      <c r="D31">
        <v>41.082999999999998</v>
      </c>
      <c r="E31">
        <v>7.6999999999999999E-2</v>
      </c>
      <c r="F31">
        <v>1.7999999999999999E-2</v>
      </c>
      <c r="G31">
        <v>0</v>
      </c>
      <c r="H31">
        <v>0.59399999999999997</v>
      </c>
      <c r="I31">
        <v>0.05</v>
      </c>
      <c r="J31">
        <v>0</v>
      </c>
      <c r="K31">
        <v>7.67</v>
      </c>
      <c r="L31">
        <v>0.20399999999999999</v>
      </c>
      <c r="M31">
        <v>12.052</v>
      </c>
      <c r="N31">
        <v>26.684000000000001</v>
      </c>
      <c r="O31">
        <v>100.541</v>
      </c>
      <c r="P31" t="s">
        <v>482</v>
      </c>
    </row>
    <row r="32" spans="1:16" x14ac:dyDescent="0.3">
      <c r="A32" t="s">
        <v>38</v>
      </c>
      <c r="B32" s="1">
        <v>12.688000000000001</v>
      </c>
      <c r="C32" s="1">
        <v>0</v>
      </c>
      <c r="D32" s="1">
        <v>40.627000000000002</v>
      </c>
      <c r="E32" s="1">
        <v>0.17799999999999999</v>
      </c>
      <c r="F32" s="1">
        <v>3.3000000000000002E-2</v>
      </c>
      <c r="G32" s="1">
        <v>0</v>
      </c>
      <c r="H32" s="1">
        <v>1.2450000000000001</v>
      </c>
      <c r="I32" s="1">
        <v>0</v>
      </c>
      <c r="J32" s="1">
        <v>1.986</v>
      </c>
      <c r="K32" s="1">
        <v>7.6529999999999996</v>
      </c>
      <c r="L32" s="1">
        <v>0.107</v>
      </c>
      <c r="M32" s="1">
        <v>9.4870000000000001</v>
      </c>
      <c r="N32" s="1">
        <v>26.641999999999999</v>
      </c>
      <c r="O32" s="1">
        <v>100.646</v>
      </c>
      <c r="P32" s="1" t="s">
        <v>473</v>
      </c>
    </row>
    <row r="33" spans="1:16" x14ac:dyDescent="0.3">
      <c r="A33" s="1" t="s">
        <v>236</v>
      </c>
      <c r="B33">
        <v>12.72</v>
      </c>
      <c r="C33">
        <v>0</v>
      </c>
      <c r="D33">
        <v>40.576000000000001</v>
      </c>
      <c r="E33">
        <v>5.5E-2</v>
      </c>
      <c r="F33">
        <v>0</v>
      </c>
      <c r="G33">
        <v>0</v>
      </c>
      <c r="H33">
        <v>0.60399999999999998</v>
      </c>
      <c r="I33">
        <v>0</v>
      </c>
      <c r="J33">
        <v>0</v>
      </c>
      <c r="K33">
        <v>7.508</v>
      </c>
      <c r="L33">
        <v>0.13</v>
      </c>
      <c r="M33">
        <v>11.042999999999999</v>
      </c>
      <c r="N33">
        <v>27.420999999999999</v>
      </c>
      <c r="O33">
        <v>100.057</v>
      </c>
      <c r="P33" t="s">
        <v>472</v>
      </c>
    </row>
    <row r="34" spans="1:16" x14ac:dyDescent="0.3">
      <c r="A34" t="s">
        <v>38</v>
      </c>
      <c r="B34">
        <v>13.855</v>
      </c>
      <c r="C34">
        <v>0</v>
      </c>
      <c r="D34">
        <v>40.774000000000001</v>
      </c>
      <c r="E34">
        <v>4.7E-2</v>
      </c>
      <c r="F34">
        <v>0</v>
      </c>
      <c r="G34">
        <v>0</v>
      </c>
      <c r="H34">
        <v>1.3420000000000001</v>
      </c>
      <c r="I34">
        <v>8.1000000000000003E-2</v>
      </c>
      <c r="J34">
        <v>0</v>
      </c>
      <c r="K34">
        <v>7.5430000000000001</v>
      </c>
      <c r="L34">
        <v>0.16400000000000001</v>
      </c>
      <c r="M34">
        <v>9.9039999999999999</v>
      </c>
      <c r="N34">
        <v>26.242000000000001</v>
      </c>
      <c r="O34">
        <v>99.951999999999998</v>
      </c>
      <c r="P34" t="s">
        <v>478</v>
      </c>
    </row>
    <row r="35" spans="1:16" x14ac:dyDescent="0.3">
      <c r="A35" t="s">
        <v>236</v>
      </c>
      <c r="B35">
        <v>15.622999999999999</v>
      </c>
      <c r="C35">
        <v>0</v>
      </c>
      <c r="D35">
        <v>42.637</v>
      </c>
      <c r="E35">
        <v>6.4000000000000001E-2</v>
      </c>
      <c r="F35">
        <v>0</v>
      </c>
      <c r="G35">
        <v>0</v>
      </c>
      <c r="H35">
        <v>0.77600000000000002</v>
      </c>
      <c r="I35">
        <v>1.7999999999999999E-2</v>
      </c>
      <c r="J35">
        <v>7.6999999999999999E-2</v>
      </c>
      <c r="K35">
        <v>8.8930000000000007</v>
      </c>
      <c r="L35">
        <v>0.129</v>
      </c>
      <c r="M35">
        <v>6.3470000000000004</v>
      </c>
      <c r="N35">
        <v>28.550999999999998</v>
      </c>
      <c r="O35">
        <v>103.11499999999999</v>
      </c>
      <c r="P35" t="s">
        <v>509</v>
      </c>
    </row>
    <row r="36" spans="1:16" x14ac:dyDescent="0.3">
      <c r="A36" s="1" t="s">
        <v>236</v>
      </c>
      <c r="B36" s="1">
        <v>15.896000000000001</v>
      </c>
      <c r="C36" s="1">
        <v>0</v>
      </c>
      <c r="D36" s="1">
        <v>40.688000000000002</v>
      </c>
      <c r="E36" s="1">
        <v>4.4999999999999998E-2</v>
      </c>
      <c r="F36" s="1">
        <v>0</v>
      </c>
      <c r="G36" s="1">
        <v>0</v>
      </c>
      <c r="H36" s="1">
        <v>0.79</v>
      </c>
      <c r="I36" s="1">
        <v>0</v>
      </c>
      <c r="J36" s="1">
        <v>0.17399999999999999</v>
      </c>
      <c r="K36" s="1">
        <v>8.6769999999999996</v>
      </c>
      <c r="L36" s="1">
        <v>0.13400000000000001</v>
      </c>
      <c r="M36" s="1">
        <v>6.1029999999999998</v>
      </c>
      <c r="N36" s="1">
        <v>27.937000000000001</v>
      </c>
      <c r="O36" s="1">
        <v>100.444</v>
      </c>
      <c r="P36" s="1" t="s">
        <v>476</v>
      </c>
    </row>
    <row r="37" spans="1:16" x14ac:dyDescent="0.3">
      <c r="A37" s="1" t="s">
        <v>236</v>
      </c>
      <c r="B37" s="1">
        <v>16.687999999999999</v>
      </c>
      <c r="C37" s="1">
        <v>0</v>
      </c>
      <c r="D37" s="1">
        <v>41.195999999999998</v>
      </c>
      <c r="E37" s="1">
        <v>2.3E-2</v>
      </c>
      <c r="F37" s="1">
        <v>0</v>
      </c>
      <c r="G37" s="1">
        <v>0</v>
      </c>
      <c r="H37" s="1">
        <v>2.5750000000000002</v>
      </c>
      <c r="I37" s="1">
        <v>0.157</v>
      </c>
      <c r="J37" s="1">
        <v>0.873</v>
      </c>
      <c r="K37" s="1">
        <v>7.4740000000000002</v>
      </c>
      <c r="L37" s="1">
        <v>5.3999999999999999E-2</v>
      </c>
      <c r="M37" s="1">
        <v>4.1390000000000002</v>
      </c>
      <c r="N37" s="1">
        <v>28.288</v>
      </c>
      <c r="O37" s="1">
        <v>101.467</v>
      </c>
      <c r="P37" s="1" t="s">
        <v>484</v>
      </c>
    </row>
    <row r="38" spans="1:16" x14ac:dyDescent="0.3">
      <c r="A38" t="s">
        <v>38</v>
      </c>
      <c r="B38" s="1">
        <v>16.89</v>
      </c>
      <c r="C38" s="1">
        <v>1.6759999999999999</v>
      </c>
      <c r="D38" s="1">
        <v>41.78</v>
      </c>
      <c r="E38" s="1">
        <v>3.7999999999999999E-2</v>
      </c>
      <c r="F38" s="1">
        <v>0</v>
      </c>
      <c r="G38" s="1">
        <v>0</v>
      </c>
      <c r="H38" s="1">
        <v>4.8739999999999997</v>
      </c>
      <c r="I38" s="1">
        <v>0</v>
      </c>
      <c r="J38" s="1">
        <v>3.86</v>
      </c>
      <c r="K38" s="1">
        <v>3.3</v>
      </c>
      <c r="L38" s="1">
        <v>3.5999999999999997E-2</v>
      </c>
      <c r="M38" s="1">
        <v>0.29699999999999999</v>
      </c>
      <c r="N38" s="1">
        <v>27.635999999999999</v>
      </c>
      <c r="O38" s="1">
        <v>100.387</v>
      </c>
      <c r="P38" s="1" t="s">
        <v>490</v>
      </c>
    </row>
    <row r="39" spans="1:16" x14ac:dyDescent="0.3">
      <c r="A39" s="1" t="s">
        <v>59</v>
      </c>
      <c r="B39">
        <v>16.966000000000001</v>
      </c>
      <c r="C39">
        <v>0</v>
      </c>
      <c r="D39">
        <v>42.802</v>
      </c>
      <c r="E39">
        <v>6.6000000000000003E-2</v>
      </c>
      <c r="F39">
        <v>0</v>
      </c>
      <c r="G39">
        <v>0</v>
      </c>
      <c r="H39">
        <v>1.784</v>
      </c>
      <c r="I39">
        <v>0</v>
      </c>
      <c r="J39">
        <v>0</v>
      </c>
      <c r="K39">
        <v>6.7110000000000003</v>
      </c>
      <c r="L39">
        <v>8.1000000000000003E-2</v>
      </c>
      <c r="M39">
        <v>5.0209999999999999</v>
      </c>
      <c r="N39">
        <v>27.709</v>
      </c>
      <c r="O39">
        <v>101.14</v>
      </c>
      <c r="P39" t="s">
        <v>512</v>
      </c>
    </row>
    <row r="40" spans="1:16" x14ac:dyDescent="0.3">
      <c r="A40" s="1" t="s">
        <v>236</v>
      </c>
      <c r="B40" s="1">
        <v>17.193000000000001</v>
      </c>
      <c r="C40" s="1">
        <v>0.41899999999999998</v>
      </c>
      <c r="D40" s="1">
        <v>40.936999999999998</v>
      </c>
      <c r="E40" s="1">
        <v>0.19</v>
      </c>
      <c r="F40" s="1">
        <v>0</v>
      </c>
      <c r="G40" s="1">
        <v>0</v>
      </c>
      <c r="H40" s="1">
        <v>4.46</v>
      </c>
      <c r="I40" s="1">
        <v>0</v>
      </c>
      <c r="J40" s="1">
        <v>2.077</v>
      </c>
      <c r="K40" s="1">
        <v>5.2270000000000003</v>
      </c>
      <c r="L40" s="1">
        <v>0</v>
      </c>
      <c r="M40" s="1">
        <v>1.7889999999999999</v>
      </c>
      <c r="N40" s="1">
        <v>27.898</v>
      </c>
      <c r="O40" s="1">
        <v>100.19</v>
      </c>
      <c r="P40" s="1" t="s">
        <v>479</v>
      </c>
    </row>
    <row r="41" spans="1:16" x14ac:dyDescent="0.3">
      <c r="A41" t="s">
        <v>38</v>
      </c>
      <c r="B41">
        <v>17.62</v>
      </c>
      <c r="C41">
        <v>0</v>
      </c>
      <c r="D41">
        <v>42.921999999999997</v>
      </c>
      <c r="E41">
        <v>3.4000000000000002E-2</v>
      </c>
      <c r="F41">
        <v>0</v>
      </c>
      <c r="G41">
        <v>0</v>
      </c>
      <c r="H41">
        <v>1.6870000000000001</v>
      </c>
      <c r="I41">
        <v>7.8E-2</v>
      </c>
      <c r="J41">
        <v>0</v>
      </c>
      <c r="K41">
        <v>7.24</v>
      </c>
      <c r="L41">
        <v>0.17100000000000001</v>
      </c>
      <c r="M41">
        <v>1.2470000000000001</v>
      </c>
      <c r="N41">
        <v>28.495000000000001</v>
      </c>
      <c r="O41">
        <v>99.494</v>
      </c>
      <c r="P41" t="s">
        <v>513</v>
      </c>
    </row>
    <row r="42" spans="1:16" x14ac:dyDescent="0.3">
      <c r="A42" t="s">
        <v>38</v>
      </c>
      <c r="B42" s="1">
        <v>17.651</v>
      </c>
      <c r="C42" s="1">
        <v>0</v>
      </c>
      <c r="D42" s="1">
        <v>41.877000000000002</v>
      </c>
      <c r="E42" s="1">
        <v>3.1E-2</v>
      </c>
      <c r="F42" s="1">
        <v>0</v>
      </c>
      <c r="G42" s="1">
        <v>0</v>
      </c>
      <c r="H42" s="1">
        <v>0.80100000000000005</v>
      </c>
      <c r="I42" s="1">
        <v>0.159</v>
      </c>
      <c r="J42" s="1">
        <v>0.84799999999999998</v>
      </c>
      <c r="K42" s="1">
        <v>8.3889999999999993</v>
      </c>
      <c r="L42" s="1">
        <v>0.11600000000000001</v>
      </c>
      <c r="M42" s="1">
        <v>2.1779999999999999</v>
      </c>
      <c r="N42" s="1">
        <v>27.123999999999999</v>
      </c>
      <c r="O42" s="1">
        <v>99.174000000000007</v>
      </c>
      <c r="P42" s="1" t="s">
        <v>492</v>
      </c>
    </row>
    <row r="43" spans="1:16" x14ac:dyDescent="0.3">
      <c r="A43" s="1" t="s">
        <v>236</v>
      </c>
      <c r="B43" s="1">
        <v>17.876000000000001</v>
      </c>
      <c r="C43" s="1">
        <v>0.01</v>
      </c>
      <c r="D43" s="1">
        <v>40.709000000000003</v>
      </c>
      <c r="E43" s="1">
        <v>2.1000000000000001E-2</v>
      </c>
      <c r="F43" s="1">
        <v>0</v>
      </c>
      <c r="G43" s="1">
        <v>0</v>
      </c>
      <c r="H43" s="1">
        <v>2.831</v>
      </c>
      <c r="I43" s="1">
        <v>0.17599999999999999</v>
      </c>
      <c r="J43" s="1">
        <v>0.17299999999999999</v>
      </c>
      <c r="K43" s="1">
        <v>7.367</v>
      </c>
      <c r="L43" s="1">
        <v>0.113</v>
      </c>
      <c r="M43" s="1">
        <v>3.6230000000000002</v>
      </c>
      <c r="N43" s="1">
        <v>27.408000000000001</v>
      </c>
      <c r="O43" s="1">
        <v>100.307</v>
      </c>
      <c r="P43" s="1" t="s">
        <v>477</v>
      </c>
    </row>
    <row r="44" spans="1:16" x14ac:dyDescent="0.3">
      <c r="A44" s="1" t="s">
        <v>236</v>
      </c>
      <c r="B44">
        <v>18.027999999999999</v>
      </c>
      <c r="C44">
        <v>0</v>
      </c>
      <c r="D44">
        <v>43.146000000000001</v>
      </c>
      <c r="E44">
        <v>5.8000000000000003E-2</v>
      </c>
      <c r="F44">
        <v>0</v>
      </c>
      <c r="G44">
        <v>0</v>
      </c>
      <c r="H44">
        <v>2.2629999999999999</v>
      </c>
      <c r="I44">
        <v>0</v>
      </c>
      <c r="J44">
        <v>0</v>
      </c>
      <c r="K44">
        <v>6.2130000000000001</v>
      </c>
      <c r="L44">
        <v>0.106</v>
      </c>
      <c r="M44">
        <v>3.3109999999999999</v>
      </c>
      <c r="N44">
        <v>28.146999999999998</v>
      </c>
      <c r="O44">
        <v>101.27200000000001</v>
      </c>
      <c r="P44" t="s">
        <v>516</v>
      </c>
    </row>
    <row r="45" spans="1:16" x14ac:dyDescent="0.3">
      <c r="A45" t="s">
        <v>38</v>
      </c>
      <c r="B45" s="1">
        <v>18.550999999999998</v>
      </c>
      <c r="C45" s="1">
        <v>0.11600000000000001</v>
      </c>
      <c r="D45" s="1">
        <v>41.704000000000001</v>
      </c>
      <c r="E45" s="1">
        <v>0.20699999999999999</v>
      </c>
      <c r="F45" s="1">
        <v>0</v>
      </c>
      <c r="G45" s="1">
        <v>0</v>
      </c>
      <c r="H45" s="1">
        <v>4.3099999999999996</v>
      </c>
      <c r="I45" s="1">
        <v>0</v>
      </c>
      <c r="J45" s="1">
        <v>1.835</v>
      </c>
      <c r="K45" s="1">
        <v>5.2359999999999998</v>
      </c>
      <c r="L45" s="1">
        <v>3.9E-2</v>
      </c>
      <c r="M45" s="1">
        <v>1.367</v>
      </c>
      <c r="N45" s="1">
        <v>27.733000000000001</v>
      </c>
      <c r="O45" s="1">
        <v>101.098</v>
      </c>
      <c r="P45" s="1" t="s">
        <v>487</v>
      </c>
    </row>
    <row r="46" spans="1:16" x14ac:dyDescent="0.3">
      <c r="A46" s="1" t="s">
        <v>59</v>
      </c>
      <c r="B46" s="1">
        <v>18.556999999999999</v>
      </c>
      <c r="C46" s="1">
        <v>0.13600000000000001</v>
      </c>
      <c r="D46" s="1">
        <v>42.337000000000003</v>
      </c>
      <c r="E46" s="1">
        <v>3.5000000000000003E-2</v>
      </c>
      <c r="F46" s="1">
        <v>0</v>
      </c>
      <c r="G46" s="1">
        <v>0</v>
      </c>
      <c r="H46" s="1">
        <v>4.7439999999999998</v>
      </c>
      <c r="I46" s="1">
        <v>0</v>
      </c>
      <c r="J46" s="1">
        <v>0.33600000000000002</v>
      </c>
      <c r="K46" s="1">
        <v>3.8090000000000002</v>
      </c>
      <c r="L46" s="1">
        <v>0.04</v>
      </c>
      <c r="M46" s="1">
        <v>0.72399999999999998</v>
      </c>
      <c r="N46" s="1">
        <v>28.437000000000001</v>
      </c>
      <c r="O46" s="1">
        <v>99.155000000000001</v>
      </c>
      <c r="P46" s="1" t="s">
        <v>502</v>
      </c>
    </row>
    <row r="47" spans="1:16" x14ac:dyDescent="0.3">
      <c r="A47" s="1" t="s">
        <v>236</v>
      </c>
      <c r="B47">
        <v>18.652000000000001</v>
      </c>
      <c r="C47">
        <v>0</v>
      </c>
      <c r="D47">
        <v>43.941000000000003</v>
      </c>
      <c r="E47">
        <v>3.2000000000000001E-2</v>
      </c>
      <c r="F47">
        <v>0</v>
      </c>
      <c r="G47">
        <v>0</v>
      </c>
      <c r="H47">
        <v>1.74</v>
      </c>
      <c r="I47">
        <v>6.9000000000000006E-2</v>
      </c>
      <c r="J47">
        <v>0</v>
      </c>
      <c r="K47">
        <v>7.3170000000000002</v>
      </c>
      <c r="L47">
        <v>0.14099999999999999</v>
      </c>
      <c r="M47">
        <v>1.153</v>
      </c>
      <c r="N47">
        <v>29.271000000000001</v>
      </c>
      <c r="O47">
        <v>102.316</v>
      </c>
      <c r="P47" t="s">
        <v>523</v>
      </c>
    </row>
    <row r="48" spans="1:16" x14ac:dyDescent="0.3">
      <c r="A48" s="1" t="s">
        <v>38</v>
      </c>
      <c r="B48" s="1">
        <v>19.055</v>
      </c>
      <c r="C48" s="1">
        <v>0</v>
      </c>
      <c r="D48" s="1">
        <v>41.737000000000002</v>
      </c>
      <c r="E48" s="1">
        <v>0.10299999999999999</v>
      </c>
      <c r="F48" s="1">
        <v>0</v>
      </c>
      <c r="G48" s="1">
        <v>0</v>
      </c>
      <c r="H48" s="1">
        <v>2.6240000000000001</v>
      </c>
      <c r="I48" s="1">
        <v>0</v>
      </c>
      <c r="J48" s="1">
        <v>0</v>
      </c>
      <c r="K48" s="1">
        <v>7.4489999999999998</v>
      </c>
      <c r="L48" s="1">
        <v>5.2999999999999999E-2</v>
      </c>
      <c r="M48" s="1">
        <v>0.09</v>
      </c>
      <c r="N48" s="1">
        <v>29.065999999999999</v>
      </c>
      <c r="O48" s="1">
        <v>100.17700000000001</v>
      </c>
      <c r="P48" s="1" t="s">
        <v>488</v>
      </c>
    </row>
    <row r="49" spans="1:16" x14ac:dyDescent="0.3">
      <c r="A49" t="s">
        <v>38</v>
      </c>
      <c r="B49">
        <v>19.260000000000002</v>
      </c>
      <c r="C49">
        <v>1.6E-2</v>
      </c>
      <c r="D49">
        <v>43.313000000000002</v>
      </c>
      <c r="E49">
        <v>4.1000000000000002E-2</v>
      </c>
      <c r="F49">
        <v>0</v>
      </c>
      <c r="G49">
        <v>0</v>
      </c>
      <c r="H49">
        <v>1.853</v>
      </c>
      <c r="I49">
        <v>0</v>
      </c>
      <c r="J49">
        <v>0</v>
      </c>
      <c r="K49">
        <v>6.6280000000000001</v>
      </c>
      <c r="L49">
        <v>0.114</v>
      </c>
      <c r="M49">
        <v>1.554</v>
      </c>
      <c r="N49">
        <v>28.190999999999999</v>
      </c>
      <c r="O49">
        <v>100.97</v>
      </c>
      <c r="P49" t="s">
        <v>518</v>
      </c>
    </row>
    <row r="50" spans="1:16" x14ac:dyDescent="0.3">
      <c r="A50" s="1" t="s">
        <v>59</v>
      </c>
      <c r="B50">
        <v>19.266999999999999</v>
      </c>
      <c r="C50">
        <v>0</v>
      </c>
      <c r="D50">
        <v>42.593000000000004</v>
      </c>
      <c r="E50">
        <v>3.5000000000000003E-2</v>
      </c>
      <c r="F50">
        <v>0</v>
      </c>
      <c r="G50">
        <v>0</v>
      </c>
      <c r="H50">
        <v>1.6739999999999999</v>
      </c>
      <c r="I50">
        <v>0</v>
      </c>
      <c r="J50">
        <v>0</v>
      </c>
      <c r="K50">
        <v>6.7309999999999999</v>
      </c>
      <c r="L50">
        <v>6.2E-2</v>
      </c>
      <c r="M50">
        <v>2.4009999999999998</v>
      </c>
      <c r="N50">
        <v>28.131</v>
      </c>
      <c r="O50">
        <v>100.89400000000001</v>
      </c>
      <c r="P50" t="s">
        <v>508</v>
      </c>
    </row>
    <row r="51" spans="1:16" x14ac:dyDescent="0.3">
      <c r="A51" t="s">
        <v>38</v>
      </c>
      <c r="B51" s="1">
        <v>19.297999999999998</v>
      </c>
      <c r="C51" s="1">
        <v>0</v>
      </c>
      <c r="D51" s="1">
        <v>41.978999999999999</v>
      </c>
      <c r="E51" s="1">
        <v>2.7E-2</v>
      </c>
      <c r="F51" s="1">
        <v>1.9E-2</v>
      </c>
      <c r="G51" s="1">
        <v>0</v>
      </c>
      <c r="H51" s="1">
        <v>5.1109999999999998</v>
      </c>
      <c r="I51" s="1">
        <v>0</v>
      </c>
      <c r="J51" s="1">
        <v>0.29299999999999998</v>
      </c>
      <c r="K51" s="1">
        <v>4.0590000000000002</v>
      </c>
      <c r="L51" s="1">
        <v>4.0000000000000001E-3</v>
      </c>
      <c r="M51" s="1">
        <v>0.25900000000000001</v>
      </c>
      <c r="N51" s="1">
        <v>28.504999999999999</v>
      </c>
      <c r="O51" s="1">
        <v>99.554000000000002</v>
      </c>
      <c r="P51" s="1" t="s">
        <v>493</v>
      </c>
    </row>
    <row r="52" spans="1:16" x14ac:dyDescent="0.3">
      <c r="A52" t="s">
        <v>38</v>
      </c>
      <c r="B52" s="1">
        <v>19.478999999999999</v>
      </c>
      <c r="C52" s="1">
        <v>7.0000000000000001E-3</v>
      </c>
      <c r="D52" s="1">
        <v>41.267000000000003</v>
      </c>
      <c r="E52" s="1">
        <v>5.1999999999999998E-2</v>
      </c>
      <c r="F52" s="1">
        <v>0</v>
      </c>
      <c r="G52" s="1">
        <v>0</v>
      </c>
      <c r="H52" s="1">
        <v>4.2839999999999998</v>
      </c>
      <c r="I52" s="1">
        <v>0</v>
      </c>
      <c r="J52" s="1">
        <v>0.68799999999999994</v>
      </c>
      <c r="K52" s="1">
        <v>4.9939999999999998</v>
      </c>
      <c r="L52" s="1">
        <v>3.6999999999999998E-2</v>
      </c>
      <c r="M52" s="1">
        <v>1.077</v>
      </c>
      <c r="N52" s="1">
        <v>27.074999999999999</v>
      </c>
      <c r="O52" s="1">
        <v>98.96</v>
      </c>
      <c r="P52" s="1" t="s">
        <v>485</v>
      </c>
    </row>
    <row r="53" spans="1:16" x14ac:dyDescent="0.3">
      <c r="A53" s="1" t="s">
        <v>59</v>
      </c>
      <c r="B53" s="1">
        <v>19.489999999999998</v>
      </c>
      <c r="C53" s="1">
        <v>0</v>
      </c>
      <c r="D53" s="1">
        <v>40.683999999999997</v>
      </c>
      <c r="E53" s="1">
        <v>8.4000000000000005E-2</v>
      </c>
      <c r="F53" s="1">
        <v>0</v>
      </c>
      <c r="G53" s="1">
        <v>0</v>
      </c>
      <c r="H53" s="1">
        <v>2.1840000000000002</v>
      </c>
      <c r="I53" s="1">
        <v>2.3E-2</v>
      </c>
      <c r="J53" s="1">
        <v>8.4000000000000005E-2</v>
      </c>
      <c r="K53" s="1">
        <v>6.3579999999999997</v>
      </c>
      <c r="L53" s="1">
        <v>0.23300000000000001</v>
      </c>
      <c r="M53" s="1">
        <v>2.3849999999999998</v>
      </c>
      <c r="N53" s="1">
        <v>27.242999999999999</v>
      </c>
      <c r="O53" s="1">
        <v>98.768000000000001</v>
      </c>
      <c r="P53" s="1" t="s">
        <v>475</v>
      </c>
    </row>
    <row r="54" spans="1:16" x14ac:dyDescent="0.3">
      <c r="A54" s="1" t="s">
        <v>59</v>
      </c>
      <c r="B54" s="1">
        <v>19.561</v>
      </c>
      <c r="C54" s="1">
        <v>0</v>
      </c>
      <c r="D54" s="1">
        <v>42.402999999999999</v>
      </c>
      <c r="E54" s="1">
        <v>0</v>
      </c>
      <c r="F54" s="1">
        <v>0</v>
      </c>
      <c r="G54" s="1">
        <v>0</v>
      </c>
      <c r="H54" s="1">
        <v>4.492</v>
      </c>
      <c r="I54" s="1">
        <v>0</v>
      </c>
      <c r="J54" s="1">
        <v>8.3000000000000004E-2</v>
      </c>
      <c r="K54" s="1">
        <v>4.2350000000000003</v>
      </c>
      <c r="L54" s="1">
        <v>1.0999999999999999E-2</v>
      </c>
      <c r="M54" s="1">
        <v>0.84799999999999998</v>
      </c>
      <c r="N54" s="1">
        <v>28.163</v>
      </c>
      <c r="O54" s="1">
        <v>99.796000000000006</v>
      </c>
      <c r="P54" s="1" t="s">
        <v>503</v>
      </c>
    </row>
    <row r="55" spans="1:16" x14ac:dyDescent="0.3">
      <c r="A55" t="s">
        <v>38</v>
      </c>
      <c r="B55">
        <v>19.57</v>
      </c>
      <c r="C55">
        <v>0</v>
      </c>
      <c r="D55">
        <v>42.514000000000003</v>
      </c>
      <c r="E55">
        <v>2.1999999999999999E-2</v>
      </c>
      <c r="F55">
        <v>0</v>
      </c>
      <c r="G55">
        <v>0</v>
      </c>
      <c r="H55">
        <v>1.639</v>
      </c>
      <c r="I55">
        <v>3.5000000000000003E-2</v>
      </c>
      <c r="J55">
        <v>0</v>
      </c>
      <c r="K55">
        <v>7.19</v>
      </c>
      <c r="L55">
        <v>0.13</v>
      </c>
      <c r="M55">
        <v>1.1439999999999999</v>
      </c>
      <c r="N55">
        <v>28.588000000000001</v>
      </c>
      <c r="O55">
        <v>100.83199999999999</v>
      </c>
      <c r="P55" t="s">
        <v>507</v>
      </c>
    </row>
    <row r="56" spans="1:16" x14ac:dyDescent="0.3">
      <c r="A56" s="1" t="s">
        <v>236</v>
      </c>
      <c r="B56" s="1">
        <v>19.635000000000002</v>
      </c>
      <c r="C56" s="1">
        <v>0</v>
      </c>
      <c r="D56" s="1">
        <v>40.405999999999999</v>
      </c>
      <c r="E56" s="1">
        <v>3.6999999999999998E-2</v>
      </c>
      <c r="F56" s="1">
        <v>0</v>
      </c>
      <c r="G56" s="1">
        <v>0</v>
      </c>
      <c r="H56" s="1">
        <v>6.2750000000000004</v>
      </c>
      <c r="I56" s="1">
        <v>0</v>
      </c>
      <c r="J56" s="1">
        <v>0.121</v>
      </c>
      <c r="K56" s="1">
        <v>3.9740000000000002</v>
      </c>
      <c r="L56" s="1">
        <v>0</v>
      </c>
      <c r="M56" s="1">
        <v>0.81899999999999995</v>
      </c>
      <c r="N56" s="1">
        <v>28.097999999999999</v>
      </c>
      <c r="O56" s="1">
        <v>99.364999999999995</v>
      </c>
      <c r="P56" s="1" t="s">
        <v>468</v>
      </c>
    </row>
    <row r="57" spans="1:16" x14ac:dyDescent="0.3">
      <c r="A57" s="1" t="s">
        <v>38</v>
      </c>
      <c r="B57" s="1">
        <v>19.809999999999999</v>
      </c>
      <c r="C57" s="1">
        <v>0</v>
      </c>
      <c r="D57" s="1">
        <v>42.106000000000002</v>
      </c>
      <c r="E57" s="1">
        <v>1.4E-2</v>
      </c>
      <c r="F57" s="1">
        <v>0</v>
      </c>
      <c r="G57" s="1">
        <v>0</v>
      </c>
      <c r="H57" s="1">
        <v>0.91600000000000004</v>
      </c>
      <c r="I57" s="1">
        <v>0.111</v>
      </c>
      <c r="J57" s="1">
        <v>0</v>
      </c>
      <c r="K57" s="1">
        <v>9.1859999999999999</v>
      </c>
      <c r="L57" s="1">
        <v>7.6999999999999999E-2</v>
      </c>
      <c r="M57" s="1">
        <v>0.60699999999999998</v>
      </c>
      <c r="N57" s="1">
        <v>28.012</v>
      </c>
      <c r="O57" s="1">
        <v>100.839</v>
      </c>
      <c r="P57" s="1" t="s">
        <v>495</v>
      </c>
    </row>
    <row r="58" spans="1:16" x14ac:dyDescent="0.3">
      <c r="A58" s="1" t="s">
        <v>59</v>
      </c>
      <c r="B58" s="1">
        <v>19.855</v>
      </c>
      <c r="C58" s="1">
        <v>0</v>
      </c>
      <c r="D58" s="1">
        <v>42.115000000000002</v>
      </c>
      <c r="E58" s="1">
        <v>1.2E-2</v>
      </c>
      <c r="F58" s="1">
        <v>0</v>
      </c>
      <c r="G58" s="1">
        <v>0</v>
      </c>
      <c r="H58" s="1">
        <v>6.859</v>
      </c>
      <c r="I58" s="1">
        <v>1.9E-2</v>
      </c>
      <c r="J58" s="1">
        <v>1.9E-2</v>
      </c>
      <c r="K58" s="1">
        <v>0.63100000000000001</v>
      </c>
      <c r="L58" s="1">
        <v>5.5E-2</v>
      </c>
      <c r="M58" s="1">
        <v>5.0000000000000001E-3</v>
      </c>
      <c r="N58" s="1">
        <v>28.405000000000001</v>
      </c>
      <c r="O58" s="1">
        <v>97.974999999999994</v>
      </c>
      <c r="P58" s="1" t="s">
        <v>496</v>
      </c>
    </row>
    <row r="59" spans="1:16" x14ac:dyDescent="0.3">
      <c r="A59" s="1" t="s">
        <v>38</v>
      </c>
      <c r="B59">
        <v>19.902000000000001</v>
      </c>
      <c r="C59">
        <v>0</v>
      </c>
      <c r="D59">
        <v>43.148000000000003</v>
      </c>
      <c r="E59">
        <v>4.3999999999999997E-2</v>
      </c>
      <c r="F59">
        <v>0</v>
      </c>
      <c r="G59">
        <v>0</v>
      </c>
      <c r="H59">
        <v>2.3959999999999999</v>
      </c>
      <c r="I59">
        <v>0</v>
      </c>
      <c r="J59">
        <v>0</v>
      </c>
      <c r="K59">
        <v>6.0869999999999997</v>
      </c>
      <c r="L59">
        <v>6.0999999999999999E-2</v>
      </c>
      <c r="M59">
        <v>0.22700000000000001</v>
      </c>
      <c r="N59">
        <v>28.669</v>
      </c>
      <c r="O59">
        <v>100.53400000000001</v>
      </c>
      <c r="P59" t="s">
        <v>517</v>
      </c>
    </row>
    <row r="60" spans="1:16" x14ac:dyDescent="0.3">
      <c r="A60" s="1" t="s">
        <v>59</v>
      </c>
      <c r="B60" s="1">
        <v>19.936</v>
      </c>
      <c r="C60" s="1">
        <v>0</v>
      </c>
      <c r="D60" s="1">
        <v>41.783999999999999</v>
      </c>
      <c r="E60" s="1">
        <v>1.2999999999999999E-2</v>
      </c>
      <c r="F60" s="1">
        <v>0</v>
      </c>
      <c r="G60" s="1">
        <v>0</v>
      </c>
      <c r="H60" s="1">
        <v>5.6</v>
      </c>
      <c r="I60" s="1">
        <v>0</v>
      </c>
      <c r="J60" s="1">
        <v>0.32500000000000001</v>
      </c>
      <c r="K60" s="1">
        <v>3.86</v>
      </c>
      <c r="L60" s="1">
        <v>4.2000000000000003E-2</v>
      </c>
      <c r="M60" s="1">
        <v>0.182</v>
      </c>
      <c r="N60" s="1">
        <v>28.369</v>
      </c>
      <c r="O60" s="1">
        <v>100.111</v>
      </c>
      <c r="P60" s="1" t="s">
        <v>491</v>
      </c>
    </row>
    <row r="61" spans="1:16" x14ac:dyDescent="0.3">
      <c r="A61" s="1" t="s">
        <v>236</v>
      </c>
      <c r="B61" s="1">
        <v>19.968</v>
      </c>
      <c r="C61" s="1">
        <v>0</v>
      </c>
      <c r="D61" s="1">
        <v>42.445</v>
      </c>
      <c r="E61" s="1">
        <v>5.0000000000000001E-3</v>
      </c>
      <c r="F61" s="1">
        <v>0</v>
      </c>
      <c r="G61" s="1">
        <v>0</v>
      </c>
      <c r="H61" s="1">
        <v>4.1890000000000001</v>
      </c>
      <c r="I61" s="1">
        <v>0</v>
      </c>
      <c r="J61" s="1">
        <v>0</v>
      </c>
      <c r="K61" s="1">
        <v>4.0289999999999999</v>
      </c>
      <c r="L61" s="1">
        <v>1.2999999999999999E-2</v>
      </c>
      <c r="M61" s="1">
        <v>6.5000000000000002E-2</v>
      </c>
      <c r="N61" s="1">
        <v>28.67</v>
      </c>
      <c r="O61" s="1">
        <v>99.384</v>
      </c>
      <c r="P61" s="1" t="s">
        <v>504</v>
      </c>
    </row>
    <row r="62" spans="1:16" x14ac:dyDescent="0.3">
      <c r="A62" s="1" t="s">
        <v>59</v>
      </c>
      <c r="B62" s="1">
        <v>19.98</v>
      </c>
      <c r="C62" s="1">
        <v>0</v>
      </c>
      <c r="D62" s="1">
        <v>42.488</v>
      </c>
      <c r="E62" s="1">
        <v>2.1000000000000001E-2</v>
      </c>
      <c r="F62" s="1">
        <v>0</v>
      </c>
      <c r="G62" s="1">
        <v>0</v>
      </c>
      <c r="H62" s="1">
        <v>6.9980000000000002</v>
      </c>
      <c r="I62" s="1">
        <v>7.4999999999999997E-2</v>
      </c>
      <c r="J62" s="1">
        <v>2.1000000000000001E-2</v>
      </c>
      <c r="K62" s="1">
        <v>0.55200000000000005</v>
      </c>
      <c r="L62" s="1">
        <v>0</v>
      </c>
      <c r="M62" s="1">
        <v>0.14799999999999999</v>
      </c>
      <c r="N62" s="1">
        <v>28.109000000000002</v>
      </c>
      <c r="O62" s="1">
        <v>98.391999999999996</v>
      </c>
      <c r="P62" s="1" t="s">
        <v>505</v>
      </c>
    </row>
    <row r="63" spans="1:16" x14ac:dyDescent="0.3">
      <c r="A63" s="1" t="s">
        <v>59</v>
      </c>
      <c r="B63" s="1">
        <v>20.027999999999999</v>
      </c>
      <c r="C63" s="1">
        <v>2.1999999999999999E-2</v>
      </c>
      <c r="D63" s="1">
        <v>43.845999999999997</v>
      </c>
      <c r="E63" s="1">
        <v>1.2E-2</v>
      </c>
      <c r="F63" s="1">
        <v>0</v>
      </c>
      <c r="G63" s="1">
        <v>0</v>
      </c>
      <c r="H63" s="1">
        <v>6.8310000000000004</v>
      </c>
      <c r="I63" s="1">
        <v>0</v>
      </c>
      <c r="J63" s="1">
        <v>0</v>
      </c>
      <c r="K63" s="1">
        <v>0.73499999999999999</v>
      </c>
      <c r="L63" s="1">
        <v>3.3000000000000002E-2</v>
      </c>
      <c r="M63" s="1">
        <v>0.13</v>
      </c>
      <c r="N63" s="1">
        <v>28.399000000000001</v>
      </c>
      <c r="O63" s="1">
        <v>100.036</v>
      </c>
      <c r="P63" s="1" t="s">
        <v>521</v>
      </c>
    </row>
    <row r="64" spans="1:16" x14ac:dyDescent="0.3">
      <c r="A64" s="1" t="s">
        <v>38</v>
      </c>
      <c r="B64" s="1">
        <v>20.05</v>
      </c>
      <c r="C64" s="1">
        <v>0</v>
      </c>
      <c r="D64" s="1">
        <v>42.311999999999998</v>
      </c>
      <c r="E64" s="1">
        <v>0.153</v>
      </c>
      <c r="F64" s="1">
        <v>0</v>
      </c>
      <c r="G64" s="1">
        <v>0</v>
      </c>
      <c r="H64" s="1">
        <v>2.9049999999999998</v>
      </c>
      <c r="I64" s="1">
        <v>0</v>
      </c>
      <c r="J64" s="1">
        <v>0</v>
      </c>
      <c r="K64" s="1">
        <v>5.2309999999999999</v>
      </c>
      <c r="L64" s="1">
        <v>7.0000000000000007E-2</v>
      </c>
      <c r="M64" s="1">
        <v>0.216</v>
      </c>
      <c r="N64" s="1">
        <v>28.861999999999998</v>
      </c>
      <c r="O64" s="1">
        <v>99.799000000000007</v>
      </c>
      <c r="P64" s="1" t="s">
        <v>501</v>
      </c>
    </row>
    <row r="65" spans="1:16" x14ac:dyDescent="0.3">
      <c r="A65" s="1" t="s">
        <v>38</v>
      </c>
      <c r="B65" s="1">
        <v>20.082999999999998</v>
      </c>
      <c r="C65" s="1">
        <v>0</v>
      </c>
      <c r="D65" s="1">
        <v>43.87</v>
      </c>
      <c r="E65" s="1">
        <v>2.1000000000000001E-2</v>
      </c>
      <c r="F65" s="1">
        <v>0</v>
      </c>
      <c r="G65" s="1">
        <v>0</v>
      </c>
      <c r="H65" s="1">
        <v>6.9210000000000003</v>
      </c>
      <c r="I65" s="1">
        <v>2E-3</v>
      </c>
      <c r="J65" s="1">
        <v>2.1000000000000001E-2</v>
      </c>
      <c r="K65" s="1">
        <v>0.622</v>
      </c>
      <c r="L65" s="1">
        <v>5.0000000000000001E-3</v>
      </c>
      <c r="M65" s="1">
        <v>6.5000000000000002E-2</v>
      </c>
      <c r="N65" s="1">
        <v>28.651</v>
      </c>
      <c r="O65" s="1">
        <v>100.261</v>
      </c>
      <c r="P65" s="1" t="s">
        <v>522</v>
      </c>
    </row>
    <row r="66" spans="1:16" x14ac:dyDescent="0.3">
      <c r="A66" s="1" t="s">
        <v>38</v>
      </c>
      <c r="B66" s="1">
        <v>20.100000000000001</v>
      </c>
      <c r="C66" s="1">
        <v>4.0000000000000001E-3</v>
      </c>
      <c r="D66" s="1">
        <v>41.746000000000002</v>
      </c>
      <c r="E66" s="1">
        <v>0.03</v>
      </c>
      <c r="F66" s="1">
        <v>0</v>
      </c>
      <c r="G66" s="1">
        <v>0</v>
      </c>
      <c r="H66" s="1">
        <v>5.8860000000000001</v>
      </c>
      <c r="I66" s="1">
        <v>0</v>
      </c>
      <c r="J66" s="1">
        <v>0</v>
      </c>
      <c r="K66" s="1">
        <v>4.0590000000000002</v>
      </c>
      <c r="L66" s="1">
        <v>0</v>
      </c>
      <c r="M66" s="1">
        <v>0.33400000000000002</v>
      </c>
      <c r="N66" s="1">
        <v>28.48</v>
      </c>
      <c r="O66" s="1">
        <v>100.639</v>
      </c>
      <c r="P66" s="1" t="s">
        <v>489</v>
      </c>
    </row>
    <row r="67" spans="1:16" x14ac:dyDescent="0.3">
      <c r="A67" s="1" t="s">
        <v>38</v>
      </c>
      <c r="B67" s="1">
        <v>20.184000000000001</v>
      </c>
      <c r="C67" s="1">
        <v>0</v>
      </c>
      <c r="D67" s="1">
        <v>43.067</v>
      </c>
      <c r="E67" s="1">
        <v>0.04</v>
      </c>
      <c r="F67" s="1">
        <v>0</v>
      </c>
      <c r="G67" s="1">
        <v>0</v>
      </c>
      <c r="H67" s="1">
        <v>7.0579999999999998</v>
      </c>
      <c r="I67" s="1">
        <v>3.2000000000000001E-2</v>
      </c>
      <c r="J67" s="1">
        <v>0</v>
      </c>
      <c r="K67" s="1">
        <v>0.63</v>
      </c>
      <c r="L67" s="1">
        <v>0</v>
      </c>
      <c r="M67" s="1">
        <v>6.9000000000000006E-2</v>
      </c>
      <c r="N67" s="1">
        <v>28.745999999999999</v>
      </c>
      <c r="O67" s="1">
        <v>99.825999999999993</v>
      </c>
      <c r="P67" s="1" t="s">
        <v>515</v>
      </c>
    </row>
    <row r="68" spans="1:16" x14ac:dyDescent="0.3">
      <c r="A68" s="1" t="s">
        <v>38</v>
      </c>
      <c r="B68" s="1">
        <v>20.234000000000002</v>
      </c>
      <c r="C68" s="1">
        <v>0</v>
      </c>
      <c r="D68" s="1">
        <v>42.295000000000002</v>
      </c>
      <c r="E68" s="1">
        <v>3.1E-2</v>
      </c>
      <c r="F68" s="1">
        <v>0</v>
      </c>
      <c r="G68" s="1">
        <v>0</v>
      </c>
      <c r="H68" s="1">
        <v>1.054</v>
      </c>
      <c r="I68" s="1">
        <v>4.2000000000000003E-2</v>
      </c>
      <c r="J68" s="1">
        <v>0.123</v>
      </c>
      <c r="K68" s="1">
        <v>8.9369999999999994</v>
      </c>
      <c r="L68" s="1">
        <v>0.09</v>
      </c>
      <c r="M68" s="1">
        <v>0.22800000000000001</v>
      </c>
      <c r="N68" s="1">
        <v>28.376999999999999</v>
      </c>
      <c r="O68" s="1">
        <v>101.411</v>
      </c>
      <c r="P68" s="1" t="s">
        <v>500</v>
      </c>
    </row>
    <row r="69" spans="1:16" x14ac:dyDescent="0.3">
      <c r="A69" s="1" t="s">
        <v>38</v>
      </c>
      <c r="B69" s="1">
        <v>20.273</v>
      </c>
      <c r="C69" s="1">
        <v>0</v>
      </c>
      <c r="D69" s="1">
        <v>42.514000000000003</v>
      </c>
      <c r="E69" s="1">
        <v>4.2000000000000003E-2</v>
      </c>
      <c r="F69" s="1">
        <v>0</v>
      </c>
      <c r="G69" s="1">
        <v>0</v>
      </c>
      <c r="H69" s="1">
        <v>4.907</v>
      </c>
      <c r="I69" s="1">
        <v>0</v>
      </c>
      <c r="J69" s="1">
        <v>3.5999999999999997E-2</v>
      </c>
      <c r="K69" s="1">
        <v>4.1269999999999998</v>
      </c>
      <c r="L69" s="1">
        <v>1E-3</v>
      </c>
      <c r="M69" s="1">
        <v>0.51800000000000002</v>
      </c>
      <c r="N69" s="1">
        <v>28.8</v>
      </c>
      <c r="O69" s="1">
        <v>101.218</v>
      </c>
      <c r="P69" s="1" t="s">
        <v>506</v>
      </c>
    </row>
    <row r="70" spans="1:16" x14ac:dyDescent="0.3">
      <c r="A70" s="1" t="s">
        <v>236</v>
      </c>
      <c r="B70" s="1">
        <v>20.286000000000001</v>
      </c>
      <c r="C70" s="1">
        <v>0</v>
      </c>
      <c r="D70" s="1">
        <v>44.106000000000002</v>
      </c>
      <c r="E70" s="1">
        <v>0.01</v>
      </c>
      <c r="F70" s="1">
        <v>0.01</v>
      </c>
      <c r="G70" s="1">
        <v>0</v>
      </c>
      <c r="H70" s="1">
        <v>6.8140000000000001</v>
      </c>
      <c r="I70" s="1">
        <v>8.5999999999999993E-2</v>
      </c>
      <c r="J70" s="1">
        <v>0</v>
      </c>
      <c r="K70" s="1">
        <v>0.69399999999999995</v>
      </c>
      <c r="L70" s="1">
        <v>0</v>
      </c>
      <c r="M70" s="1">
        <v>2.8000000000000001E-2</v>
      </c>
      <c r="N70" s="1">
        <v>28.579000000000001</v>
      </c>
      <c r="O70" s="1">
        <v>100.613</v>
      </c>
      <c r="P70" s="1" t="s">
        <v>524</v>
      </c>
    </row>
    <row r="71" spans="1:16" x14ac:dyDescent="0.3">
      <c r="A71" s="1" t="s">
        <v>236</v>
      </c>
      <c r="B71" s="1">
        <v>20.350000000000001</v>
      </c>
      <c r="C71" s="1">
        <v>0</v>
      </c>
      <c r="D71" s="1">
        <v>42.212000000000003</v>
      </c>
      <c r="E71" s="1">
        <v>3.3000000000000002E-2</v>
      </c>
      <c r="F71" s="1">
        <v>0.02</v>
      </c>
      <c r="G71" s="1">
        <v>0</v>
      </c>
      <c r="H71" s="1">
        <v>5.1020000000000003</v>
      </c>
      <c r="I71" s="1">
        <v>0</v>
      </c>
      <c r="J71" s="1">
        <v>0.17399999999999999</v>
      </c>
      <c r="K71" s="1">
        <v>3.8359999999999999</v>
      </c>
      <c r="L71" s="1">
        <v>3.3000000000000002E-2</v>
      </c>
      <c r="M71" s="1">
        <v>9.5000000000000001E-2</v>
      </c>
      <c r="N71" s="1">
        <v>28.504999999999999</v>
      </c>
      <c r="O71" s="1">
        <v>100.36</v>
      </c>
      <c r="P71" s="1" t="s">
        <v>498</v>
      </c>
    </row>
    <row r="72" spans="1:16" x14ac:dyDescent="0.3">
      <c r="A72" s="1" t="s">
        <v>38</v>
      </c>
      <c r="B72" s="1">
        <v>20.459</v>
      </c>
      <c r="C72" s="1">
        <v>0</v>
      </c>
      <c r="D72" s="1">
        <v>43.704000000000001</v>
      </c>
      <c r="E72" s="1">
        <v>0</v>
      </c>
      <c r="F72" s="1">
        <v>0</v>
      </c>
      <c r="G72" s="1">
        <v>0</v>
      </c>
      <c r="H72" s="1">
        <v>7.0519999999999996</v>
      </c>
      <c r="I72" s="1">
        <v>0</v>
      </c>
      <c r="J72" s="1">
        <v>0</v>
      </c>
      <c r="K72" s="1">
        <v>0.59199999999999997</v>
      </c>
      <c r="L72" s="1">
        <v>0</v>
      </c>
      <c r="M72" s="1">
        <v>0.23799999999999999</v>
      </c>
      <c r="N72" s="1">
        <v>28.091999999999999</v>
      </c>
      <c r="O72" s="1">
        <v>100.137</v>
      </c>
      <c r="P72" s="1" t="s">
        <v>520</v>
      </c>
    </row>
    <row r="73" spans="1:16" x14ac:dyDescent="0.3">
      <c r="A73" s="1" t="s">
        <v>59</v>
      </c>
      <c r="B73" s="1">
        <v>20.556000000000001</v>
      </c>
      <c r="C73" s="1">
        <v>0</v>
      </c>
      <c r="D73" s="1">
        <v>42.063000000000002</v>
      </c>
      <c r="E73" s="1">
        <v>3.3000000000000002E-2</v>
      </c>
      <c r="F73" s="1">
        <v>0</v>
      </c>
      <c r="G73" s="1">
        <v>0</v>
      </c>
      <c r="H73" s="1">
        <v>6.0780000000000003</v>
      </c>
      <c r="I73" s="1">
        <v>0</v>
      </c>
      <c r="J73" s="1">
        <v>0</v>
      </c>
      <c r="K73" s="1">
        <v>3.9929999999999999</v>
      </c>
      <c r="L73" s="1">
        <v>0.06</v>
      </c>
      <c r="M73" s="1">
        <v>1.9E-2</v>
      </c>
      <c r="N73" s="1">
        <v>28.565000000000001</v>
      </c>
      <c r="O73" s="1">
        <v>101.367</v>
      </c>
      <c r="P73" s="1" t="s">
        <v>494</v>
      </c>
    </row>
    <row r="74" spans="1:16" x14ac:dyDescent="0.3">
      <c r="A74" s="1" t="s">
        <v>59</v>
      </c>
      <c r="B74" s="1">
        <v>20.666</v>
      </c>
      <c r="C74" s="1">
        <v>0</v>
      </c>
      <c r="D74" s="1">
        <v>44.265000000000001</v>
      </c>
      <c r="E74" s="1">
        <v>1E-3</v>
      </c>
      <c r="F74" s="1">
        <v>0</v>
      </c>
      <c r="G74" s="1">
        <v>0</v>
      </c>
      <c r="H74" s="1">
        <v>6.8440000000000003</v>
      </c>
      <c r="I74" s="1">
        <v>3.2000000000000001E-2</v>
      </c>
      <c r="J74" s="1">
        <v>0</v>
      </c>
      <c r="K74" s="1">
        <v>0.82499999999999996</v>
      </c>
      <c r="L74" s="1">
        <v>0</v>
      </c>
      <c r="M74" s="1">
        <v>0</v>
      </c>
      <c r="N74" s="1">
        <v>29.356999999999999</v>
      </c>
      <c r="O74" s="1">
        <v>101.99</v>
      </c>
      <c r="P74" s="1" t="s">
        <v>525</v>
      </c>
    </row>
    <row r="75" spans="1:16" x14ac:dyDescent="0.3">
      <c r="A75" s="1" t="s">
        <v>38</v>
      </c>
      <c r="B75" s="1">
        <v>20.710999999999999</v>
      </c>
      <c r="C75" s="1">
        <v>0</v>
      </c>
      <c r="D75" s="1">
        <v>42.771000000000001</v>
      </c>
      <c r="E75" s="1">
        <v>2.8000000000000001E-2</v>
      </c>
      <c r="F75" s="1">
        <v>0</v>
      </c>
      <c r="G75" s="1">
        <v>0</v>
      </c>
      <c r="H75" s="1">
        <v>4.3410000000000002</v>
      </c>
      <c r="I75" s="1">
        <v>0</v>
      </c>
      <c r="J75" s="1">
        <v>0.19600000000000001</v>
      </c>
      <c r="K75" s="1">
        <v>4.1859999999999999</v>
      </c>
      <c r="L75" s="1">
        <v>2E-3</v>
      </c>
      <c r="M75" s="1">
        <v>0.156</v>
      </c>
      <c r="N75" s="1">
        <v>28.434999999999999</v>
      </c>
      <c r="O75" s="1">
        <v>100.82599999999999</v>
      </c>
      <c r="P75" s="1" t="s">
        <v>511</v>
      </c>
    </row>
    <row r="76" spans="1:16" x14ac:dyDescent="0.3">
      <c r="A76" s="1" t="s">
        <v>38</v>
      </c>
      <c r="B76" s="1">
        <v>20.744</v>
      </c>
      <c r="C76" s="1">
        <v>0</v>
      </c>
      <c r="D76" s="1">
        <v>43.386000000000003</v>
      </c>
      <c r="E76" s="1">
        <v>2.1999999999999999E-2</v>
      </c>
      <c r="F76" s="1">
        <v>0</v>
      </c>
      <c r="G76" s="1">
        <v>0</v>
      </c>
      <c r="H76" s="1">
        <v>6.7270000000000003</v>
      </c>
      <c r="I76" s="1">
        <v>8.8999999999999996E-2</v>
      </c>
      <c r="J76" s="1">
        <v>0</v>
      </c>
      <c r="K76" s="1">
        <v>0.56999999999999995</v>
      </c>
      <c r="L76" s="1">
        <v>4.5999999999999999E-2</v>
      </c>
      <c r="M76" s="1">
        <v>0.113</v>
      </c>
      <c r="N76" s="1">
        <v>28.861000000000001</v>
      </c>
      <c r="O76" s="1">
        <v>100.55800000000001</v>
      </c>
      <c r="P76" s="1" t="s">
        <v>519</v>
      </c>
    </row>
    <row r="77" spans="1:16" x14ac:dyDescent="0.3">
      <c r="A77" s="1" t="s">
        <v>59</v>
      </c>
      <c r="B77" s="1">
        <v>20.78</v>
      </c>
      <c r="C77" s="1">
        <v>0</v>
      </c>
      <c r="D77" s="1">
        <v>41.453000000000003</v>
      </c>
      <c r="E77" s="1">
        <v>0.111</v>
      </c>
      <c r="F77" s="1">
        <v>0</v>
      </c>
      <c r="G77" s="1">
        <v>0</v>
      </c>
      <c r="H77" s="1">
        <v>1.75</v>
      </c>
      <c r="I77" s="1">
        <v>0</v>
      </c>
      <c r="J77" s="1">
        <v>0</v>
      </c>
      <c r="K77" s="1">
        <v>7.319</v>
      </c>
      <c r="L77" s="1">
        <v>9.9000000000000005E-2</v>
      </c>
      <c r="M77" s="1">
        <v>3.3000000000000002E-2</v>
      </c>
      <c r="N77" s="1">
        <v>27.675999999999998</v>
      </c>
      <c r="O77" s="1">
        <v>99.221000000000004</v>
      </c>
      <c r="P77" s="1" t="s">
        <v>486</v>
      </c>
    </row>
    <row r="78" spans="1:16" x14ac:dyDescent="0.3">
      <c r="A78" s="1" t="s">
        <v>59</v>
      </c>
      <c r="B78" s="1">
        <v>20.826000000000001</v>
      </c>
      <c r="C78" s="1">
        <v>0</v>
      </c>
      <c r="D78" s="1">
        <v>43.045999999999999</v>
      </c>
      <c r="E78" s="1">
        <v>2.8000000000000001E-2</v>
      </c>
      <c r="F78" s="1">
        <v>0</v>
      </c>
      <c r="G78" s="1">
        <v>0</v>
      </c>
      <c r="H78" s="1">
        <v>4.4649999999999999</v>
      </c>
      <c r="I78" s="1">
        <v>0</v>
      </c>
      <c r="J78" s="1">
        <v>0</v>
      </c>
      <c r="K78" s="1">
        <v>4.0030000000000001</v>
      </c>
      <c r="L78" s="1">
        <v>0.04</v>
      </c>
      <c r="M78" s="1">
        <v>4.9000000000000002E-2</v>
      </c>
      <c r="N78" s="1">
        <v>28.131</v>
      </c>
      <c r="O78" s="1">
        <v>100.58799999999999</v>
      </c>
      <c r="P78" s="1" t="s">
        <v>514</v>
      </c>
    </row>
    <row r="79" spans="1:16" x14ac:dyDescent="0.3">
      <c r="A79" s="1" t="s">
        <v>59</v>
      </c>
      <c r="B79" s="1">
        <v>20.943000000000001</v>
      </c>
      <c r="C79" s="1">
        <v>0</v>
      </c>
      <c r="D79" s="1">
        <v>42.279000000000003</v>
      </c>
      <c r="E79" s="1">
        <v>2.5000000000000001E-2</v>
      </c>
      <c r="F79" s="1">
        <v>0</v>
      </c>
      <c r="G79" s="1">
        <v>0</v>
      </c>
      <c r="H79" s="1">
        <v>5.5049999999999999</v>
      </c>
      <c r="I79" s="1">
        <v>0</v>
      </c>
      <c r="J79" s="1">
        <v>5.2999999999999999E-2</v>
      </c>
      <c r="K79" s="1">
        <v>3.9369999999999998</v>
      </c>
      <c r="L79" s="1">
        <v>1.7999999999999999E-2</v>
      </c>
      <c r="M79" s="1">
        <v>0.108</v>
      </c>
      <c r="N79" s="1">
        <v>27.885000000000002</v>
      </c>
      <c r="O79" s="1">
        <v>100.753</v>
      </c>
      <c r="P79" s="1" t="s">
        <v>499</v>
      </c>
    </row>
    <row r="80" spans="1:16" x14ac:dyDescent="0.3">
      <c r="A80" s="1" t="s">
        <v>38</v>
      </c>
      <c r="B80" s="1">
        <v>20.994</v>
      </c>
      <c r="C80" s="1">
        <v>0</v>
      </c>
      <c r="D80" s="1">
        <v>40.408000000000001</v>
      </c>
      <c r="E80" s="1">
        <v>0.03</v>
      </c>
      <c r="F80" s="1">
        <v>0</v>
      </c>
      <c r="G80" s="1">
        <v>0</v>
      </c>
      <c r="H80" s="1">
        <v>4.91</v>
      </c>
      <c r="I80" s="1">
        <v>9.7000000000000003E-2</v>
      </c>
      <c r="J80" s="1">
        <v>1.2529999999999999</v>
      </c>
      <c r="K80" s="1">
        <v>7.3869999999999996</v>
      </c>
      <c r="L80" s="1">
        <v>0.09</v>
      </c>
      <c r="M80" s="1">
        <v>0.38800000000000001</v>
      </c>
      <c r="N80" s="1">
        <v>29.713000000000001</v>
      </c>
      <c r="O80" s="1">
        <v>105.27</v>
      </c>
      <c r="P80" s="1" t="s">
        <v>469</v>
      </c>
    </row>
  </sheetData>
  <sortState xmlns:xlrd2="http://schemas.microsoft.com/office/spreadsheetml/2017/richdata2" ref="A2:P80">
    <sortCondition ref="B1:B80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53910-28E7-4C91-95B4-E52B5286830D}">
  <dimension ref="A1:J35"/>
  <sheetViews>
    <sheetView tabSelected="1" workbookViewId="0">
      <selection activeCell="L10" sqref="L10"/>
    </sheetView>
  </sheetViews>
  <sheetFormatPr defaultRowHeight="14.4" x14ac:dyDescent="0.3"/>
  <cols>
    <col min="1" max="1" width="7.21875" style="6" bestFit="1" customWidth="1"/>
    <col min="2" max="2" width="6.21875" style="6" bestFit="1" customWidth="1"/>
    <col min="3" max="4" width="7.44140625" style="6" bestFit="1" customWidth="1"/>
    <col min="5" max="5" width="6.109375" style="6" customWidth="1"/>
    <col min="6" max="6" width="23.88671875" style="6" bestFit="1" customWidth="1"/>
    <col min="7" max="7" width="13.33203125" style="6" bestFit="1" customWidth="1"/>
    <col min="8" max="8" width="12.109375" style="6" customWidth="1"/>
    <col min="9" max="9" width="12.109375" style="9" customWidth="1"/>
    <col min="10" max="16384" width="8.88671875" style="6"/>
  </cols>
  <sheetData>
    <row r="1" spans="1:10" x14ac:dyDescent="0.3">
      <c r="A1" s="10" t="s">
        <v>1100</v>
      </c>
      <c r="B1" s="10" t="s">
        <v>1101</v>
      </c>
      <c r="C1" s="10" t="s">
        <v>1102</v>
      </c>
      <c r="D1" s="10"/>
      <c r="E1" s="10"/>
      <c r="F1" s="10" t="s">
        <v>1103</v>
      </c>
      <c r="G1" s="10"/>
      <c r="H1" s="11" t="s">
        <v>1104</v>
      </c>
      <c r="I1" s="11" t="s">
        <v>1105</v>
      </c>
      <c r="J1" s="5"/>
    </row>
    <row r="2" spans="1:10" x14ac:dyDescent="0.3">
      <c r="A2" s="10"/>
      <c r="B2" s="10"/>
      <c r="C2" s="12" t="s">
        <v>1106</v>
      </c>
      <c r="D2" s="12" t="s">
        <v>1107</v>
      </c>
      <c r="E2" s="12" t="s">
        <v>641</v>
      </c>
      <c r="F2" s="12" t="s">
        <v>1108</v>
      </c>
      <c r="G2" s="12" t="s">
        <v>1109</v>
      </c>
      <c r="H2" s="11"/>
      <c r="I2" s="11"/>
      <c r="J2" s="5"/>
    </row>
    <row r="3" spans="1:10" ht="22.8" x14ac:dyDescent="0.3">
      <c r="A3" s="12" t="s">
        <v>1110</v>
      </c>
      <c r="B3" s="13">
        <v>63</v>
      </c>
      <c r="C3" s="14">
        <v>47.934872800000001</v>
      </c>
      <c r="D3" s="14">
        <v>20.06943583</v>
      </c>
      <c r="E3" s="15">
        <f>239.71-530</f>
        <v>-290.28999999999996</v>
      </c>
      <c r="F3" s="12" t="s">
        <v>1111</v>
      </c>
      <c r="G3" s="12" t="s">
        <v>1112</v>
      </c>
      <c r="H3" s="12" t="s">
        <v>38</v>
      </c>
      <c r="I3" s="16" t="s">
        <v>1113</v>
      </c>
      <c r="J3" s="5"/>
    </row>
    <row r="4" spans="1:10" ht="45.6" x14ac:dyDescent="0.3">
      <c r="A4" s="12" t="s">
        <v>1110</v>
      </c>
      <c r="B4" s="13">
        <v>64</v>
      </c>
      <c r="C4" s="14">
        <v>47.934872800000001</v>
      </c>
      <c r="D4" s="14">
        <v>20.06943583</v>
      </c>
      <c r="E4" s="15">
        <f>239.71-640.3</f>
        <v>-400.58999999999992</v>
      </c>
      <c r="F4" s="12" t="s">
        <v>1114</v>
      </c>
      <c r="G4" s="12" t="s">
        <v>1115</v>
      </c>
      <c r="H4" s="12" t="s">
        <v>1116</v>
      </c>
      <c r="I4" s="16" t="s">
        <v>1117</v>
      </c>
      <c r="J4" s="5"/>
    </row>
    <row r="5" spans="1:10" ht="34.200000000000003" x14ac:dyDescent="0.3">
      <c r="A5" s="12" t="s">
        <v>1118</v>
      </c>
      <c r="B5" s="17" t="s">
        <v>1119</v>
      </c>
      <c r="C5" s="14">
        <v>47.937343509999998</v>
      </c>
      <c r="D5" s="14">
        <v>20.061519959999998</v>
      </c>
      <c r="E5" s="15">
        <f>275.72-878</f>
        <v>-602.28</v>
      </c>
      <c r="F5" s="12" t="s">
        <v>1120</v>
      </c>
      <c r="G5" s="12" t="s">
        <v>1121</v>
      </c>
      <c r="H5" s="12" t="s">
        <v>236</v>
      </c>
      <c r="I5" s="16" t="s">
        <v>1122</v>
      </c>
      <c r="J5" s="5"/>
    </row>
    <row r="6" spans="1:10" ht="22.8" x14ac:dyDescent="0.3">
      <c r="A6" s="12" t="s">
        <v>1118</v>
      </c>
      <c r="B6" s="17" t="s">
        <v>1123</v>
      </c>
      <c r="C6" s="14">
        <v>47.937343509999998</v>
      </c>
      <c r="D6" s="14">
        <v>20.061519959999998</v>
      </c>
      <c r="E6" s="15">
        <f>275.72-973</f>
        <v>-697.28</v>
      </c>
      <c r="F6" s="12" t="s">
        <v>1124</v>
      </c>
      <c r="G6" s="12" t="s">
        <v>1121</v>
      </c>
      <c r="H6" s="12" t="s">
        <v>236</v>
      </c>
      <c r="I6" s="16" t="s">
        <v>1125</v>
      </c>
      <c r="J6" s="5"/>
    </row>
    <row r="7" spans="1:10" ht="34.200000000000003" x14ac:dyDescent="0.3">
      <c r="A7" s="12" t="s">
        <v>1118</v>
      </c>
      <c r="B7" s="17" t="s">
        <v>1126</v>
      </c>
      <c r="C7" s="14">
        <v>47.937343509999998</v>
      </c>
      <c r="D7" s="14">
        <v>20.061519959999998</v>
      </c>
      <c r="E7" s="15">
        <f>275.72-992</f>
        <v>-716.28</v>
      </c>
      <c r="F7" s="12" t="s">
        <v>1127</v>
      </c>
      <c r="G7" s="12" t="s">
        <v>1128</v>
      </c>
      <c r="H7" s="12" t="s">
        <v>236</v>
      </c>
      <c r="I7" s="16" t="s">
        <v>1129</v>
      </c>
      <c r="J7" s="5"/>
    </row>
    <row r="8" spans="1:10" x14ac:dyDescent="0.3">
      <c r="A8" s="12" t="s">
        <v>1118</v>
      </c>
      <c r="B8" s="17">
        <v>42</v>
      </c>
      <c r="C8" s="14">
        <v>47.937343509999998</v>
      </c>
      <c r="D8" s="14">
        <v>20.061519959999998</v>
      </c>
      <c r="E8" s="15">
        <f>275.72-1072</f>
        <v>-796.28</v>
      </c>
      <c r="F8" s="12" t="s">
        <v>1130</v>
      </c>
      <c r="G8" s="12" t="s">
        <v>1131</v>
      </c>
      <c r="H8" s="12" t="s">
        <v>59</v>
      </c>
      <c r="I8" s="16" t="s">
        <v>1132</v>
      </c>
      <c r="J8" s="5"/>
    </row>
    <row r="9" spans="1:10" x14ac:dyDescent="0.3">
      <c r="A9" s="12" t="s">
        <v>1118</v>
      </c>
      <c r="B9" s="17">
        <v>43</v>
      </c>
      <c r="C9" s="14">
        <v>47.937343509999998</v>
      </c>
      <c r="D9" s="14">
        <v>20.061519959999998</v>
      </c>
      <c r="E9" s="15">
        <f>275.72-1094</f>
        <v>-818.28</v>
      </c>
      <c r="F9" s="12" t="s">
        <v>1133</v>
      </c>
      <c r="G9" s="12" t="s">
        <v>1134</v>
      </c>
      <c r="H9" s="12" t="s">
        <v>59</v>
      </c>
      <c r="I9" s="16" t="s">
        <v>1135</v>
      </c>
      <c r="J9" s="5"/>
    </row>
    <row r="10" spans="1:10" ht="22.8" x14ac:dyDescent="0.3">
      <c r="A10" s="12" t="s">
        <v>1118</v>
      </c>
      <c r="B10" s="17">
        <v>44</v>
      </c>
      <c r="C10" s="14">
        <v>47.937343509999998</v>
      </c>
      <c r="D10" s="14">
        <v>20.061519959999998</v>
      </c>
      <c r="E10" s="15">
        <f>275.72-1108.5</f>
        <v>-832.78</v>
      </c>
      <c r="F10" s="12" t="s">
        <v>1133</v>
      </c>
      <c r="G10" s="12" t="s">
        <v>1136</v>
      </c>
      <c r="H10" s="12" t="s">
        <v>38</v>
      </c>
      <c r="I10" s="16" t="s">
        <v>1113</v>
      </c>
      <c r="J10" s="5"/>
    </row>
    <row r="11" spans="1:10" ht="34.200000000000003" x14ac:dyDescent="0.3">
      <c r="A11" s="12" t="s">
        <v>1118</v>
      </c>
      <c r="B11" s="13">
        <v>46</v>
      </c>
      <c r="C11" s="14">
        <v>47.937343509999998</v>
      </c>
      <c r="D11" s="14">
        <v>20.061519959999998</v>
      </c>
      <c r="E11" s="15">
        <f>275.72-1237</f>
        <v>-961.28</v>
      </c>
      <c r="F11" s="12" t="s">
        <v>1137</v>
      </c>
      <c r="G11" s="12" t="s">
        <v>1136</v>
      </c>
      <c r="H11" s="12" t="s">
        <v>38</v>
      </c>
      <c r="I11" s="16" t="s">
        <v>1138</v>
      </c>
      <c r="J11" s="5"/>
    </row>
    <row r="12" spans="1:10" ht="34.200000000000003" x14ac:dyDescent="0.3">
      <c r="A12" s="12" t="s">
        <v>1139</v>
      </c>
      <c r="B12" s="13">
        <v>5</v>
      </c>
      <c r="C12" s="14">
        <v>47.93591223</v>
      </c>
      <c r="D12" s="14">
        <v>20.065775330000001</v>
      </c>
      <c r="E12" s="15">
        <f>277.71-615.5</f>
        <v>-337.79</v>
      </c>
      <c r="F12" s="12" t="s">
        <v>1140</v>
      </c>
      <c r="G12" s="12" t="s">
        <v>1136</v>
      </c>
      <c r="H12" s="12" t="s">
        <v>38</v>
      </c>
      <c r="I12" s="16" t="s">
        <v>1141</v>
      </c>
      <c r="J12" s="5"/>
    </row>
    <row r="13" spans="1:10" ht="22.8" x14ac:dyDescent="0.3">
      <c r="A13" s="12" t="s">
        <v>1139</v>
      </c>
      <c r="B13" s="13">
        <v>6</v>
      </c>
      <c r="C13" s="14">
        <v>47.93591223</v>
      </c>
      <c r="D13" s="14">
        <v>20.065775330000001</v>
      </c>
      <c r="E13" s="15">
        <f>277.71-612</f>
        <v>-334.29</v>
      </c>
      <c r="F13" s="12" t="s">
        <v>1142</v>
      </c>
      <c r="G13" s="12" t="s">
        <v>1136</v>
      </c>
      <c r="H13" s="12" t="s">
        <v>38</v>
      </c>
      <c r="I13" s="16" t="s">
        <v>1113</v>
      </c>
      <c r="J13" s="5"/>
    </row>
    <row r="14" spans="1:10" ht="22.8" x14ac:dyDescent="0.3">
      <c r="A14" s="12" t="s">
        <v>1139</v>
      </c>
      <c r="B14" s="13">
        <v>7</v>
      </c>
      <c r="C14" s="14">
        <v>47.93591223</v>
      </c>
      <c r="D14" s="14">
        <v>20.065775330000001</v>
      </c>
      <c r="E14" s="15">
        <f>277.71-651.5</f>
        <v>-373.79</v>
      </c>
      <c r="F14" s="12" t="s">
        <v>1143</v>
      </c>
      <c r="G14" s="12" t="s">
        <v>1144</v>
      </c>
      <c r="H14" s="12" t="s">
        <v>38</v>
      </c>
      <c r="I14" s="16" t="s">
        <v>1113</v>
      </c>
      <c r="J14" s="5"/>
    </row>
    <row r="15" spans="1:10" ht="22.8" x14ac:dyDescent="0.3">
      <c r="A15" s="12" t="s">
        <v>1139</v>
      </c>
      <c r="B15" s="13">
        <v>8</v>
      </c>
      <c r="C15" s="14">
        <v>47.93591223</v>
      </c>
      <c r="D15" s="14">
        <v>20.065775330000001</v>
      </c>
      <c r="E15" s="15">
        <f>277.71-650.5</f>
        <v>-372.79</v>
      </c>
      <c r="F15" s="12" t="s">
        <v>1145</v>
      </c>
      <c r="G15" s="12" t="s">
        <v>1144</v>
      </c>
      <c r="H15" s="12" t="s">
        <v>38</v>
      </c>
      <c r="I15" s="16" t="s">
        <v>1113</v>
      </c>
      <c r="J15" s="5"/>
    </row>
    <row r="16" spans="1:10" ht="22.8" x14ac:dyDescent="0.3">
      <c r="A16" s="12" t="s">
        <v>1139</v>
      </c>
      <c r="B16" s="13">
        <v>13</v>
      </c>
      <c r="C16" s="14">
        <v>47.93591223</v>
      </c>
      <c r="D16" s="14">
        <v>20.065775330000001</v>
      </c>
      <c r="E16" s="15">
        <f>277.71-847</f>
        <v>-569.29</v>
      </c>
      <c r="F16" s="12" t="s">
        <v>1146</v>
      </c>
      <c r="G16" s="12" t="s">
        <v>1144</v>
      </c>
      <c r="H16" s="12" t="s">
        <v>38</v>
      </c>
      <c r="I16" s="16" t="s">
        <v>1113</v>
      </c>
      <c r="J16" s="5"/>
    </row>
    <row r="17" spans="1:10" ht="22.8" x14ac:dyDescent="0.3">
      <c r="A17" s="12" t="s">
        <v>1139</v>
      </c>
      <c r="B17" s="13">
        <v>16</v>
      </c>
      <c r="C17" s="14">
        <v>47.93591223</v>
      </c>
      <c r="D17" s="14">
        <v>20.065775330000001</v>
      </c>
      <c r="E17" s="15">
        <f>277.71-955</f>
        <v>-677.29</v>
      </c>
      <c r="F17" s="12" t="s">
        <v>1147</v>
      </c>
      <c r="G17" s="12" t="s">
        <v>1144</v>
      </c>
      <c r="H17" s="12" t="s">
        <v>38</v>
      </c>
      <c r="I17" s="16" t="s">
        <v>1113</v>
      </c>
      <c r="J17" s="5" t="s">
        <v>1148</v>
      </c>
    </row>
    <row r="18" spans="1:10" x14ac:dyDescent="0.3">
      <c r="A18" s="12" t="s">
        <v>1139</v>
      </c>
      <c r="B18" s="13">
        <v>17</v>
      </c>
      <c r="C18" s="14">
        <v>47.93591223</v>
      </c>
      <c r="D18" s="14">
        <v>20.065775330000001</v>
      </c>
      <c r="E18" s="15">
        <f>277.71-960.5</f>
        <v>-682.79</v>
      </c>
      <c r="F18" s="12" t="s">
        <v>1149</v>
      </c>
      <c r="G18" s="12" t="s">
        <v>1136</v>
      </c>
      <c r="H18" s="12" t="s">
        <v>38</v>
      </c>
      <c r="I18" s="16" t="s">
        <v>1150</v>
      </c>
      <c r="J18" s="5" t="s">
        <v>1150</v>
      </c>
    </row>
    <row r="19" spans="1:10" ht="22.8" x14ac:dyDescent="0.3">
      <c r="A19" s="12" t="s">
        <v>1139</v>
      </c>
      <c r="B19" s="13">
        <v>21</v>
      </c>
      <c r="C19" s="14">
        <v>47.93591223</v>
      </c>
      <c r="D19" s="14">
        <v>20.065775330000001</v>
      </c>
      <c r="E19" s="15">
        <f>277.71-1060</f>
        <v>-782.29</v>
      </c>
      <c r="F19" s="12" t="s">
        <v>1149</v>
      </c>
      <c r="G19" s="12" t="s">
        <v>1136</v>
      </c>
      <c r="H19" s="12" t="s">
        <v>38</v>
      </c>
      <c r="I19" s="16" t="s">
        <v>1113</v>
      </c>
      <c r="J19" s="5"/>
    </row>
    <row r="20" spans="1:10" ht="22.8" x14ac:dyDescent="0.3">
      <c r="A20" s="12" t="s">
        <v>1139</v>
      </c>
      <c r="B20" s="13">
        <v>23</v>
      </c>
      <c r="C20" s="14">
        <v>47.93591223</v>
      </c>
      <c r="D20" s="14">
        <v>20.065775330000001</v>
      </c>
      <c r="E20" s="15">
        <f>277.71-1064</f>
        <v>-786.29</v>
      </c>
      <c r="F20" s="12" t="s">
        <v>1151</v>
      </c>
      <c r="G20" s="12" t="s">
        <v>1152</v>
      </c>
      <c r="H20" s="12" t="s">
        <v>38</v>
      </c>
      <c r="I20" s="16" t="s">
        <v>1113</v>
      </c>
      <c r="J20" s="5"/>
    </row>
    <row r="21" spans="1:10" customFormat="1" ht="22.8" x14ac:dyDescent="0.3">
      <c r="A21" s="12" t="s">
        <v>1139</v>
      </c>
      <c r="B21" s="13">
        <v>24</v>
      </c>
      <c r="C21" s="14">
        <v>47.93591223</v>
      </c>
      <c r="D21" s="14">
        <v>20.065775330000001</v>
      </c>
      <c r="E21" s="15">
        <f>277.71-1115</f>
        <v>-837.29</v>
      </c>
      <c r="F21" s="18" t="s">
        <v>1147</v>
      </c>
      <c r="G21" s="18" t="s">
        <v>1136</v>
      </c>
      <c r="H21" s="18" t="s">
        <v>38</v>
      </c>
      <c r="I21" s="19" t="s">
        <v>1113</v>
      </c>
    </row>
    <row r="22" spans="1:10" ht="22.8" x14ac:dyDescent="0.3">
      <c r="A22" s="12" t="s">
        <v>1153</v>
      </c>
      <c r="B22" s="13">
        <v>340</v>
      </c>
      <c r="C22" s="14">
        <v>47.932881369999997</v>
      </c>
      <c r="D22" s="14">
        <v>20.070882699999999</v>
      </c>
      <c r="E22" s="15">
        <f>237.71-1077</f>
        <v>-839.29</v>
      </c>
      <c r="F22" s="12" t="s">
        <v>1154</v>
      </c>
      <c r="G22" s="12" t="s">
        <v>1155</v>
      </c>
      <c r="H22" s="12" t="s">
        <v>59</v>
      </c>
      <c r="I22" s="16" t="s">
        <v>1156</v>
      </c>
      <c r="J22" s="5"/>
    </row>
    <row r="23" spans="1:10" ht="45.6" x14ac:dyDescent="0.3">
      <c r="A23" s="12" t="s">
        <v>1157</v>
      </c>
      <c r="B23" s="17" t="s">
        <v>1158</v>
      </c>
      <c r="C23" s="14">
        <v>47.942047930000001</v>
      </c>
      <c r="D23" s="14">
        <v>20.062494189999999</v>
      </c>
      <c r="E23" s="15">
        <f>244.73-909.2</f>
        <v>-664.47</v>
      </c>
      <c r="F23" s="12" t="s">
        <v>1159</v>
      </c>
      <c r="G23" s="12" t="s">
        <v>1160</v>
      </c>
      <c r="H23" s="12" t="s">
        <v>236</v>
      </c>
      <c r="I23" s="16" t="s">
        <v>1161</v>
      </c>
      <c r="J23" s="5"/>
    </row>
    <row r="24" spans="1:10" ht="22.8" x14ac:dyDescent="0.3">
      <c r="A24" s="12" t="s">
        <v>1162</v>
      </c>
      <c r="B24" s="17" t="s">
        <v>1163</v>
      </c>
      <c r="C24" s="14">
        <v>47.932370910000003</v>
      </c>
      <c r="D24" s="14">
        <v>20.060353379999999</v>
      </c>
      <c r="E24" s="15">
        <f>330.71-837</f>
        <v>-506.29</v>
      </c>
      <c r="F24" s="12" t="s">
        <v>1164</v>
      </c>
      <c r="G24" s="12" t="s">
        <v>1165</v>
      </c>
      <c r="H24" s="12" t="s">
        <v>236</v>
      </c>
      <c r="I24" s="16" t="s">
        <v>1166</v>
      </c>
      <c r="J24" s="5"/>
    </row>
    <row r="25" spans="1:10" ht="34.200000000000003" x14ac:dyDescent="0.3">
      <c r="A25" s="12" t="s">
        <v>1167</v>
      </c>
      <c r="B25" s="17" t="s">
        <v>1158</v>
      </c>
      <c r="C25" s="14" t="s">
        <v>1168</v>
      </c>
      <c r="D25" s="14" t="s">
        <v>1169</v>
      </c>
      <c r="E25" s="20">
        <f>343.82-576.8</f>
        <v>-232.97999999999996</v>
      </c>
      <c r="F25" s="12" t="s">
        <v>1170</v>
      </c>
      <c r="G25" s="12" t="s">
        <v>1171</v>
      </c>
      <c r="H25" s="12" t="s">
        <v>236</v>
      </c>
      <c r="I25" s="16" t="s">
        <v>1172</v>
      </c>
      <c r="J25" s="5"/>
    </row>
    <row r="26" spans="1:10" ht="34.200000000000003" x14ac:dyDescent="0.3">
      <c r="A26" s="12" t="s">
        <v>1173</v>
      </c>
      <c r="B26" s="17" t="s">
        <v>1158</v>
      </c>
      <c r="C26" s="14">
        <v>47.920253860000003</v>
      </c>
      <c r="D26" s="14">
        <v>20.069820700000001</v>
      </c>
      <c r="E26" s="15">
        <f>331.68-908.6</f>
        <v>-576.92000000000007</v>
      </c>
      <c r="F26" s="12" t="s">
        <v>1174</v>
      </c>
      <c r="G26" s="12" t="s">
        <v>1175</v>
      </c>
      <c r="H26" s="12" t="s">
        <v>59</v>
      </c>
      <c r="I26" s="16" t="s">
        <v>1176</v>
      </c>
      <c r="J26" s="5"/>
    </row>
    <row r="27" spans="1:10" ht="22.8" x14ac:dyDescent="0.3">
      <c r="A27" s="12" t="s">
        <v>1173</v>
      </c>
      <c r="B27" s="13">
        <v>16</v>
      </c>
      <c r="C27" s="14">
        <v>47.920253860000003</v>
      </c>
      <c r="D27" s="14">
        <v>20.069820700000001</v>
      </c>
      <c r="E27" s="15">
        <f>331.68-645</f>
        <v>-313.32</v>
      </c>
      <c r="F27" s="12" t="s">
        <v>1177</v>
      </c>
      <c r="G27" s="12" t="s">
        <v>1136</v>
      </c>
      <c r="H27" s="12" t="s">
        <v>38</v>
      </c>
      <c r="I27" s="16" t="s">
        <v>1113</v>
      </c>
      <c r="J27" s="5"/>
    </row>
    <row r="28" spans="1:10" ht="34.200000000000003" x14ac:dyDescent="0.3">
      <c r="A28" s="12" t="s">
        <v>1178</v>
      </c>
      <c r="B28" s="13">
        <v>74</v>
      </c>
      <c r="C28" s="14">
        <v>47.917199969999999</v>
      </c>
      <c r="D28" s="14">
        <v>20.058027450000001</v>
      </c>
      <c r="E28" s="15">
        <f>269.7-1196.6</f>
        <v>-926.89999999999986</v>
      </c>
      <c r="F28" s="12" t="s">
        <v>1179</v>
      </c>
      <c r="G28" s="12" t="s">
        <v>1180</v>
      </c>
      <c r="H28" s="12" t="s">
        <v>59</v>
      </c>
      <c r="I28" s="16" t="s">
        <v>1181</v>
      </c>
      <c r="J28" s="5"/>
    </row>
    <row r="29" spans="1:10" ht="22.8" x14ac:dyDescent="0.3">
      <c r="A29" s="12" t="s">
        <v>1178</v>
      </c>
      <c r="B29" s="13">
        <v>499</v>
      </c>
      <c r="C29" s="14">
        <v>47.917199969999999</v>
      </c>
      <c r="D29" s="14">
        <v>20.058027450000001</v>
      </c>
      <c r="E29" s="15">
        <f>269.7-1176.7</f>
        <v>-907</v>
      </c>
      <c r="F29" s="12" t="s">
        <v>1182</v>
      </c>
      <c r="G29" s="12" t="s">
        <v>1183</v>
      </c>
      <c r="H29" s="12" t="s">
        <v>59</v>
      </c>
      <c r="I29" s="16" t="s">
        <v>1184</v>
      </c>
      <c r="J29" s="5"/>
    </row>
    <row r="30" spans="1:10" ht="22.8" x14ac:dyDescent="0.3">
      <c r="A30" s="12" t="s">
        <v>1178</v>
      </c>
      <c r="B30" s="17" t="s">
        <v>1185</v>
      </c>
      <c r="C30" s="14">
        <v>47.920253860000003</v>
      </c>
      <c r="D30" s="14">
        <v>20.069820700000001</v>
      </c>
      <c r="E30" s="15">
        <f>331.68-1049.6</f>
        <v>-717.91999999999985</v>
      </c>
      <c r="F30" s="12" t="s">
        <v>1174</v>
      </c>
      <c r="G30" s="12" t="s">
        <v>1186</v>
      </c>
      <c r="H30" s="12" t="s">
        <v>59</v>
      </c>
      <c r="I30" s="16" t="s">
        <v>1187</v>
      </c>
      <c r="J30" s="5"/>
    </row>
    <row r="31" spans="1:10" ht="22.8" x14ac:dyDescent="0.3">
      <c r="A31" s="12" t="s">
        <v>1188</v>
      </c>
      <c r="B31" s="13">
        <v>49</v>
      </c>
      <c r="C31" s="14">
        <v>47.918622229999997</v>
      </c>
      <c r="D31" s="14">
        <v>20.06305892</v>
      </c>
      <c r="E31" s="15">
        <f>362.69-421</f>
        <v>-58.31</v>
      </c>
      <c r="F31" s="12" t="s">
        <v>1189</v>
      </c>
      <c r="G31" s="12" t="s">
        <v>1136</v>
      </c>
      <c r="H31" s="12" t="s">
        <v>38</v>
      </c>
      <c r="I31" s="16" t="s">
        <v>1113</v>
      </c>
      <c r="J31" s="5"/>
    </row>
    <row r="32" spans="1:10" ht="34.200000000000003" x14ac:dyDescent="0.3">
      <c r="A32" s="12" t="s">
        <v>1190</v>
      </c>
      <c r="B32" s="13">
        <v>492</v>
      </c>
      <c r="C32" s="14" t="s">
        <v>1191</v>
      </c>
      <c r="D32" s="14" t="s">
        <v>1192</v>
      </c>
      <c r="E32" s="21">
        <f>250.67-470</f>
        <v>-219.33</v>
      </c>
      <c r="F32" s="12" t="s">
        <v>1193</v>
      </c>
      <c r="G32" s="12" t="s">
        <v>1194</v>
      </c>
      <c r="H32" s="12" t="s">
        <v>59</v>
      </c>
      <c r="I32" s="16" t="s">
        <v>1195</v>
      </c>
      <c r="J32" s="5"/>
    </row>
    <row r="33" spans="1:10" ht="22.8" x14ac:dyDescent="0.3">
      <c r="A33" s="12" t="s">
        <v>1196</v>
      </c>
      <c r="B33" s="13">
        <v>516</v>
      </c>
      <c r="C33" s="14">
        <v>47.902121209999997</v>
      </c>
      <c r="D33" s="14">
        <v>20.05126388</v>
      </c>
      <c r="E33" s="15">
        <f>355.7-1000.9</f>
        <v>-645.20000000000005</v>
      </c>
      <c r="F33" s="12" t="s">
        <v>1174</v>
      </c>
      <c r="G33" s="12" t="s">
        <v>1197</v>
      </c>
      <c r="H33" s="12" t="s">
        <v>59</v>
      </c>
      <c r="I33" s="16" t="s">
        <v>1198</v>
      </c>
      <c r="J33" s="5"/>
    </row>
    <row r="34" spans="1:10" ht="34.200000000000003" x14ac:dyDescent="0.3">
      <c r="A34" s="12" t="s">
        <v>1199</v>
      </c>
      <c r="B34" s="17" t="s">
        <v>1158</v>
      </c>
      <c r="C34" s="14">
        <v>47.936755239999997</v>
      </c>
      <c r="D34" s="14">
        <v>20.05572647</v>
      </c>
      <c r="E34" s="15">
        <f>307.73-730</f>
        <v>-422.27</v>
      </c>
      <c r="F34" s="12" t="s">
        <v>1200</v>
      </c>
      <c r="G34" s="12" t="s">
        <v>1121</v>
      </c>
      <c r="H34" s="12" t="s">
        <v>236</v>
      </c>
      <c r="I34" s="16" t="s">
        <v>1172</v>
      </c>
      <c r="J34" s="5"/>
    </row>
    <row r="35" spans="1:10" x14ac:dyDescent="0.3">
      <c r="A35" s="7"/>
      <c r="B35" s="7"/>
      <c r="C35" s="7"/>
      <c r="D35" s="7"/>
      <c r="E35" s="7"/>
      <c r="F35" s="7"/>
      <c r="G35" s="7"/>
      <c r="H35" s="7"/>
      <c r="I35" s="8"/>
    </row>
  </sheetData>
  <mergeCells count="6">
    <mergeCell ref="A1:A2"/>
    <mergeCell ref="B1:B2"/>
    <mergeCell ref="C1:E1"/>
    <mergeCell ref="F1:G1"/>
    <mergeCell ref="H1:H2"/>
    <mergeCell ref="I1:I2"/>
  </mergeCells>
  <conditionalFormatting sqref="C6:D11">
    <cfRule type="containsText" dxfId="4" priority="5" operator="containsText" text="bdl">
      <formula>NOT(ISERROR(SEARCH("bdl",C6)))</formula>
    </cfRule>
  </conditionalFormatting>
  <conditionalFormatting sqref="E3:E24">
    <cfRule type="containsText" dxfId="3" priority="2" operator="containsText" text="bdl">
      <formula>NOT(ISERROR(SEARCH("bdl",E3)))</formula>
    </cfRule>
  </conditionalFormatting>
  <conditionalFormatting sqref="E26:E31">
    <cfRule type="containsText" dxfId="2" priority="1" operator="containsText" text="bdl">
      <formula>NOT(ISERROR(SEARCH("bdl",E26)))</formula>
    </cfRule>
  </conditionalFormatting>
  <conditionalFormatting sqref="E33:E34">
    <cfRule type="containsText" dxfId="1" priority="3" operator="containsText" text="bdl">
      <formula>NOT(ISERROR(SEARCH("bdl",E33)))</formula>
    </cfRule>
  </conditionalFormatting>
  <conditionalFormatting sqref="A22:B22 F21:XFD21">
    <cfRule type="containsText" dxfId="0" priority="4" operator="containsText" text="bdl">
      <formula>NOT(ISERROR(SEARCH("bdl",A21)))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C4C072E55EC5ED47907798F6650D1B40" ma:contentTypeVersion="15" ma:contentTypeDescription="Új dokumentum létrehozása." ma:contentTypeScope="" ma:versionID="b84ec964e6f043e847c28e3f039eddad">
  <xsd:schema xmlns:xsd="http://www.w3.org/2001/XMLSchema" xmlns:xs="http://www.w3.org/2001/XMLSchema" xmlns:p="http://schemas.microsoft.com/office/2006/metadata/properties" xmlns:ns3="ca48ab0d-9a90-4a09-8809-8e70ee8c6afd" xmlns:ns4="df8a6d5d-5f64-4e6f-8827-d961bc4b17a3" targetNamespace="http://schemas.microsoft.com/office/2006/metadata/properties" ma:root="true" ma:fieldsID="d8b27cb7f2224ab1d02bd75eaebdab4c" ns3:_="" ns4:_="">
    <xsd:import namespace="ca48ab0d-9a90-4a09-8809-8e70ee8c6afd"/>
    <xsd:import namespace="df8a6d5d-5f64-4e6f-8827-d961bc4b17a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LengthInSeconds" minOccurs="0"/>
                <xsd:element ref="ns4:_activity" minOccurs="0"/>
                <xsd:element ref="ns4:MediaServiceObjectDetectorVersion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48ab0d-9a90-4a09-8809-8e70ee8c6af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Megosztási tipp kivonat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8a6d5d-5f64-4e6f-8827-d961bc4b17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9" nillable="true" ma:displayName="Tags" ma:internalName="MediaServiceAutoTags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U D A A B Q S w M E F A A C A A g A f X g p W Y P j l D y l A A A A 9 g A A A B I A H A B D b 2 5 m a W c v U G F j a 2 F n Z S 5 4 b W w g o h g A K K A U A A A A A A A A A A A A A A A A A A A A A A A A A A A A h Y 8 x D o I w G I W v Q r r T l h I T Q 3 7 K 4 O I g i Y n R u D a 1 Q i M U Q 1 v L 3 R w 8 k l c Q o 6 i b 4 / v e N 7 x 3 v 9 6 g G N o m u q j e 6 s 7 k K M E U R c r I 7 q B N l S P v j v E c F R z W Q p 5 E p a J R N j Y b 7 C F H t X P n j J A Q A g 4 p 7 v q K M E o T s i 9 X G 1 m r V q C P r P / L s T b W C S M V 4 r B 7 j e E M J 2 m C Z 5 R h C m S C U G r z F d i 4 9 9 n + Q F j 4 x v l e 8 d r H y y 2 Q K Q J 5 f + A P U E s D B B Q A A g A I A H 1 4 K V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9 e C l Z K I p H u A 4 A A A A R A A A A E w A c A E Z v c m 1 1 b G F z L 1 N l Y 3 R p b 2 4 x L m 0 g o h g A K K A U A A A A A A A A A A A A A A A A A A A A A A A A A A A A K 0 5 N L s n M z 1 M I h t C G 1 g B Q S w E C L Q A U A A I A C A B 9 e C l Z g + O U P K U A A A D 2 A A A A E g A A A A A A A A A A A A A A A A A A A A A A Q 2 9 u Z m l n L 1 B h Y 2 t h Z 2 U u e G 1 s U E s B A i 0 A F A A C A A g A f X g p W Q / K 6 a u k A A A A 6 Q A A A B M A A A A A A A A A A A A A A A A A 8 Q A A A F t D b 2 5 0 Z W 5 0 X 1 R 5 c G V z X S 5 4 b W x Q S w E C L Q A U A A I A C A B 9 e C l Z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S i y 1 A V F 8 W k 6 7 X N D I t f C a k Q A A A A A C A A A A A A A Q Z g A A A A E A A C A A A A B v g + 3 o H e H F v 0 7 l p V M I 5 B H S g i B 3 z f H a 5 L T S 7 S J 3 T 5 d h S g A A A A A O g A A A A A I A A C A A A A A H I T W 2 4 g h a O q B U Z 4 t v a 5 t 0 z 7 P / q K E h v v L 3 c B + M S / 8 5 x l A A A A A b W t 9 K x u X H n j h q a 0 c 5 7 6 w i z L h P a p p B A Q n w a r k B W U 3 G t h h P e i 4 m S t 0 Y T 5 l G q h x o n 1 f L 6 6 G B u D 5 b Q i 1 U v B k N 6 M k d 3 z r B Y E U 6 q R s / e M o u 8 o r d A U A A A A D s S A q L a X W W 4 w f M I 0 w / l g 9 B N f R E p v i l W c Y k p b 0 w I 3 q q 4 H n 4 o k l 1 T b P 7 6 V L j + L N g n C 3 2 F 4 O z H n o n B f b b N + J g a S Y Y < / D a t a M a s h u p > 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f8a6d5d-5f64-4e6f-8827-d961bc4b17a3" xsi:nil="true"/>
  </documentManagement>
</p:properties>
</file>

<file path=customXml/itemProps1.xml><?xml version="1.0" encoding="utf-8"?>
<ds:datastoreItem xmlns:ds="http://schemas.openxmlformats.org/officeDocument/2006/customXml" ds:itemID="{26BE5CFE-438F-4C79-95BD-B1D20DBCDA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48ab0d-9a90-4a09-8809-8e70ee8c6afd"/>
    <ds:schemaRef ds:uri="df8a6d5d-5f64-4e6f-8827-d961bc4b17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856B86B-62E3-48DF-B888-1A09D4012B74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6AC179BA-EB87-4773-B762-8BC4D1D6B1B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109E1FC-395B-4341-991E-FDAF4AD1AEBC}">
  <ds:schemaRefs>
    <ds:schemaRef ds:uri="http://www.w3.org/XML/1998/namespace"/>
    <ds:schemaRef ds:uri="http://schemas.microsoft.com/office/2006/documentManagement/types"/>
    <ds:schemaRef ds:uri="ca48ab0d-9a90-4a09-8809-8e70ee8c6afd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purl.org/dc/terms/"/>
    <ds:schemaRef ds:uri="http://schemas.microsoft.com/office/infopath/2007/PartnerControls"/>
    <ds:schemaRef ds:uri="df8a6d5d-5f64-4e6f-8827-d961bc4b17a3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Detection limits</vt:lpstr>
      <vt:lpstr>Measurement cond.</vt:lpstr>
      <vt:lpstr>Moly w%</vt:lpstr>
      <vt:lpstr>Galena w%</vt:lpstr>
      <vt:lpstr>Sphalerite w%</vt:lpstr>
      <vt:lpstr>Kesterite w%</vt:lpstr>
      <vt:lpstr>Sulfosalt w%</vt:lpstr>
      <vt:lpstr>Tetrahedrite-group minerals w%</vt:lpstr>
      <vt:lpstr>Sample list and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Biró Máté</dc:creator>
  <cp:lastModifiedBy>Biró Máté</cp:lastModifiedBy>
  <dcterms:created xsi:type="dcterms:W3CDTF">2024-06-18T16:09:17Z</dcterms:created>
  <dcterms:modified xsi:type="dcterms:W3CDTF">2024-09-16T20:07:20Z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0x010100C4C072E55EC5ED47907798F6650D1B40</vt:lpwstr>
  </property>
</Properties>
</file>